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credicorponline.sharepoint.com/sites/InvestorRelationsBAP/Documentos compartidos/Quarterly/2022/1Q22/"/>
    </mc:Choice>
  </mc:AlternateContent>
  <xr:revisionPtr revIDLastSave="1318" documentId="13_ncr:1_{4EC676C5-E791-48C0-837E-0E6B19701BF2}" xr6:coauthVersionLast="47" xr6:coauthVersionMax="47" xr10:uidLastSave="{0ED6D309-7D59-4934-BE6E-D9DD91669F5A}"/>
  <bookViews>
    <workbookView minimized="1" xWindow="0" yWindow="360" windowWidth="29040" windowHeight="15840" tabRatio="795" firstSheet="24" activeTab="26" xr2:uid="{A1DE73FF-14BF-4490-977C-6C5972B72EE5}"/>
  </bookViews>
  <sheets>
    <sheet name="Index" sheetId="2" r:id="rId1"/>
    <sheet name="Digital Strategy" sheetId="36" r:id="rId2"/>
    <sheet name="0. Overview BAP" sheetId="1" r:id="rId3"/>
    <sheet name="0.1.Contribution BAP" sheetId="4" r:id="rId4"/>
    <sheet name="0.2.ROAE" sheetId="5" r:id="rId5"/>
    <sheet name="1.1.Loans" sheetId="8" r:id="rId6"/>
    <sheet name="1.2.Portfolio Quality" sheetId="34" r:id="rId7"/>
    <sheet name="2.Deposits" sheetId="7" r:id="rId8"/>
    <sheet name="3.1.IEA" sheetId="6" r:id="rId9"/>
    <sheet name="3.2. Funding" sheetId="31" r:id="rId10"/>
    <sheet name="4.Net Interest Income" sheetId="10" r:id="rId11"/>
    <sheet name="5.Provisions" sheetId="33" r:id="rId12"/>
    <sheet name="6.1.Other Income core" sheetId="32" r:id="rId13"/>
    <sheet name="6.2.Other Income non-core" sheetId="11" r:id="rId14"/>
    <sheet name="7.Underwriting Results" sheetId="12" r:id="rId15"/>
    <sheet name="8.Operating Expenses" sheetId="13" r:id="rId16"/>
    <sheet name="9.Operating Efficiency" sheetId="30" r:id="rId17"/>
    <sheet name="10.1.Regulatory Capital BAP" sheetId="15" r:id="rId18"/>
    <sheet name="10.2.Regulatory Capital BCP" sheetId="16" r:id="rId19"/>
    <sheet name="10.3.Regulatory Capital Mibanco" sheetId="17" r:id="rId20"/>
    <sheet name="11.Economic Perspectives" sheetId="19" r:id="rId21"/>
    <sheet name="Annexes &gt;&gt;" sheetId="37" r:id="rId22"/>
    <sheet name="12.1.Physical Channels" sheetId="18" r:id="rId23"/>
    <sheet name="12.2.Loan Portfolio Quality" sheetId="9" r:id="rId24"/>
    <sheet name="12.3 INI" sheetId="35" r:id="rId25"/>
    <sheet name="12.5.1.Credicorp Consolidated" sheetId="20" r:id="rId26"/>
    <sheet name="12.5.2 Credicorp Stand-alone" sheetId="21" r:id="rId27"/>
    <sheet name="12.5.3 BCP Consolidated" sheetId="22" r:id="rId28"/>
    <sheet name="12.5.4 BCP Stand-alone" sheetId="23" r:id="rId29"/>
    <sheet name="12.5.5 BCP Bolivia" sheetId="25" r:id="rId30"/>
    <sheet name="12.5.6. Mibanco" sheetId="24" r:id="rId31"/>
    <sheet name="12.5.7. Prima AFP" sheetId="29" r:id="rId32"/>
    <sheet name="12.5.8. Grupo Pacifico" sheetId="28" r:id="rId33"/>
    <sheet name="12.5.9. IB &amp; WM" sheetId="26" r:id="rId34"/>
  </sheets>
  <externalReferences>
    <externalReference r:id="rId35"/>
  </externalReferences>
  <definedNames>
    <definedName name="_xlnm.Print_Area" localSheetId="5">'1.1.Loans'!$A$23:$DF$99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7" l="1"/>
  <c r="F4" i="7"/>
  <c r="E5" i="7"/>
  <c r="F5" i="7"/>
  <c r="E6" i="7"/>
  <c r="F6" i="7"/>
  <c r="E7" i="7"/>
  <c r="F7" i="7"/>
  <c r="E8" i="7"/>
  <c r="F8" i="7"/>
  <c r="E9" i="7"/>
  <c r="F9" i="7"/>
  <c r="G51" i="29" l="1"/>
  <c r="G50" i="29"/>
  <c r="G49" i="29"/>
  <c r="G48" i="29"/>
  <c r="G47" i="29"/>
  <c r="G46" i="29"/>
  <c r="F46" i="17"/>
  <c r="E46" i="17"/>
  <c r="F45" i="17"/>
  <c r="E45" i="17"/>
  <c r="F44" i="17"/>
  <c r="E44" i="17"/>
  <c r="F43" i="17"/>
  <c r="E43" i="17"/>
  <c r="F42" i="17"/>
  <c r="E42" i="17"/>
  <c r="F41" i="17"/>
  <c r="E41" i="17"/>
  <c r="F40" i="17"/>
  <c r="E40" i="17"/>
  <c r="D39" i="17"/>
  <c r="C39" i="17"/>
  <c r="C50" i="17" s="1"/>
  <c r="B39" i="17"/>
  <c r="F37" i="17"/>
  <c r="E37" i="17"/>
  <c r="E36" i="17"/>
  <c r="F35" i="17"/>
  <c r="E35" i="17"/>
  <c r="E34" i="17"/>
  <c r="F33" i="17"/>
  <c r="E33" i="17"/>
  <c r="F32" i="17"/>
  <c r="E32" i="17"/>
  <c r="D31" i="17"/>
  <c r="C31" i="17"/>
  <c r="B31" i="17"/>
  <c r="F31" i="17" s="1"/>
  <c r="F29" i="17"/>
  <c r="E29" i="17"/>
  <c r="F28" i="17"/>
  <c r="E28" i="17"/>
  <c r="F27" i="17"/>
  <c r="E27" i="17"/>
  <c r="F26" i="17"/>
  <c r="E26" i="17"/>
  <c r="F25" i="17"/>
  <c r="D25" i="17"/>
  <c r="E25" i="17" s="1"/>
  <c r="C25" i="17"/>
  <c r="B25" i="17"/>
  <c r="F23" i="17"/>
  <c r="E23" i="17"/>
  <c r="F22" i="17"/>
  <c r="E22" i="17"/>
  <c r="F21" i="17"/>
  <c r="E21" i="17"/>
  <c r="E20" i="17"/>
  <c r="D20" i="17"/>
  <c r="D49" i="17" s="1"/>
  <c r="C20" i="17"/>
  <c r="C49" i="17" s="1"/>
  <c r="B20" i="17"/>
  <c r="F20" i="17" s="1"/>
  <c r="F18" i="17"/>
  <c r="E18" i="17"/>
  <c r="F17" i="17"/>
  <c r="E17" i="17"/>
  <c r="D15" i="17"/>
  <c r="E15" i="17" s="1"/>
  <c r="C15" i="17"/>
  <c r="C51" i="17" s="1"/>
  <c r="B15" i="17"/>
  <c r="B51" i="17" s="1"/>
  <c r="F14" i="17"/>
  <c r="E14" i="17"/>
  <c r="F13" i="17"/>
  <c r="E13" i="17"/>
  <c r="F12" i="17"/>
  <c r="E12" i="17"/>
  <c r="F11" i="17"/>
  <c r="E11" i="17"/>
  <c r="F10" i="17"/>
  <c r="E10" i="17"/>
  <c r="F9" i="17"/>
  <c r="E9" i="17"/>
  <c r="F8" i="17"/>
  <c r="E8" i="17"/>
  <c r="F7" i="17"/>
  <c r="E7" i="17"/>
  <c r="E6" i="17"/>
  <c r="F5" i="17"/>
  <c r="E5" i="17"/>
  <c r="F4" i="17"/>
  <c r="E4" i="17"/>
  <c r="E39" i="17" l="1"/>
  <c r="D50" i="17"/>
  <c r="E31" i="17"/>
  <c r="F39" i="17"/>
  <c r="E50" i="17"/>
  <c r="E49" i="17"/>
  <c r="B50" i="17"/>
  <c r="F50" i="17" s="1"/>
  <c r="D51" i="17"/>
  <c r="B52" i="17"/>
  <c r="B49" i="17"/>
  <c r="F49" i="17" s="1"/>
  <c r="C52" i="17"/>
  <c r="F15" i="17"/>
  <c r="D52" i="17"/>
  <c r="E51" i="17" l="1"/>
  <c r="F51" i="17"/>
  <c r="F52" i="17"/>
  <c r="E52" i="17"/>
  <c r="F44" i="16" l="1"/>
  <c r="E44" i="16"/>
  <c r="F42" i="16"/>
  <c r="E42" i="16"/>
  <c r="F41" i="16"/>
  <c r="E41" i="16"/>
  <c r="F40" i="16"/>
  <c r="E40" i="16"/>
  <c r="D39" i="16"/>
  <c r="E39" i="16" s="1"/>
  <c r="C39" i="16"/>
  <c r="B39" i="16"/>
  <c r="F39" i="16" s="1"/>
  <c r="F37" i="16"/>
  <c r="E37" i="16"/>
  <c r="F36" i="16"/>
  <c r="E36" i="16"/>
  <c r="E35" i="16"/>
  <c r="F34" i="16"/>
  <c r="E34" i="16"/>
  <c r="F33" i="16"/>
  <c r="E33" i="16"/>
  <c r="D32" i="16"/>
  <c r="F32" i="16" s="1"/>
  <c r="C32" i="16"/>
  <c r="C49" i="16" s="1"/>
  <c r="B32" i="16"/>
  <c r="B49" i="16" s="1"/>
  <c r="F30" i="16"/>
  <c r="E30" i="16"/>
  <c r="F29" i="16"/>
  <c r="E29" i="16"/>
  <c r="F28" i="16"/>
  <c r="E28" i="16"/>
  <c r="F27" i="16"/>
  <c r="E27" i="16"/>
  <c r="F26" i="16"/>
  <c r="E26" i="16"/>
  <c r="D26" i="16"/>
  <c r="C26" i="16"/>
  <c r="B26" i="16"/>
  <c r="F24" i="16"/>
  <c r="E24" i="16"/>
  <c r="F23" i="16"/>
  <c r="E23" i="16"/>
  <c r="F22" i="16"/>
  <c r="E22" i="16"/>
  <c r="D21" i="16"/>
  <c r="D48" i="16" s="1"/>
  <c r="C21" i="16"/>
  <c r="C48" i="16" s="1"/>
  <c r="B21" i="16"/>
  <c r="B48" i="16" s="1"/>
  <c r="F19" i="16"/>
  <c r="E19" i="16"/>
  <c r="F18" i="16"/>
  <c r="E18" i="16"/>
  <c r="F16" i="16"/>
  <c r="E16" i="16"/>
  <c r="D14" i="16"/>
  <c r="F14" i="16" s="1"/>
  <c r="C14" i="16"/>
  <c r="C50" i="16" s="1"/>
  <c r="B14" i="16"/>
  <c r="B50" i="16" s="1"/>
  <c r="F13" i="16"/>
  <c r="E13" i="16"/>
  <c r="E12" i="16"/>
  <c r="F11" i="16"/>
  <c r="E11" i="16"/>
  <c r="F10" i="16"/>
  <c r="E10" i="16"/>
  <c r="F9" i="16"/>
  <c r="E9" i="16"/>
  <c r="F7" i="16"/>
  <c r="E7" i="16"/>
  <c r="F5" i="16"/>
  <c r="E5" i="16"/>
  <c r="F4" i="16"/>
  <c r="E4" i="16"/>
  <c r="E48" i="16" l="1"/>
  <c r="F48" i="16"/>
  <c r="D50" i="16"/>
  <c r="E14" i="16"/>
  <c r="B51" i="16"/>
  <c r="C51" i="16"/>
  <c r="D49" i="16"/>
  <c r="E21" i="16"/>
  <c r="E32" i="16"/>
  <c r="F21" i="16"/>
  <c r="D51" i="16"/>
  <c r="F49" i="16" l="1"/>
  <c r="E49" i="16"/>
  <c r="E51" i="16"/>
  <c r="F51" i="16"/>
  <c r="F50" i="16"/>
  <c r="E50" i="16"/>
  <c r="D2" i="32" l="1"/>
  <c r="C2" i="32"/>
  <c r="B2" i="32"/>
  <c r="F5" i="33" l="1"/>
  <c r="E5" i="33"/>
  <c r="F4" i="33"/>
  <c r="E4" i="33"/>
  <c r="F3" i="33"/>
  <c r="E3" i="33"/>
  <c r="G54" i="8" l="1"/>
  <c r="F54" i="8"/>
  <c r="E54" i="8"/>
</calcChain>
</file>

<file path=xl/sharedStrings.xml><?xml version="1.0" encoding="utf-8"?>
<sst xmlns="http://schemas.openxmlformats.org/spreadsheetml/2006/main" count="2008" uniqueCount="952">
  <si>
    <t>Index</t>
  </si>
  <si>
    <t>0. Overview BAP</t>
  </si>
  <si>
    <t>0.1. Contribution BAP</t>
  </si>
  <si>
    <t xml:space="preserve">0.2. ROAE </t>
  </si>
  <si>
    <t>11. Economic Perspectives</t>
  </si>
  <si>
    <t xml:space="preserve">Credicorp Ltd. </t>
  </si>
  <si>
    <t>Quarter</t>
  </si>
  <si>
    <t>% change</t>
  </si>
  <si>
    <t>S/000</t>
  </si>
  <si>
    <t>Back to index</t>
  </si>
  <si>
    <t>1Q21</t>
  </si>
  <si>
    <t>4Q21</t>
  </si>
  <si>
    <t>1Q22</t>
  </si>
  <si>
    <t>QoQ</t>
  </si>
  <si>
    <t>YoY</t>
  </si>
  <si>
    <t>Net interest, similar income and expenses</t>
  </si>
  <si>
    <t>Provision for credit losses on loan portfolio, net of  recoveries</t>
  </si>
  <si>
    <t xml:space="preserve">Net interest, similar income and expenses, after provision for credit losses on loan portfolio </t>
  </si>
  <si>
    <t>Total other income</t>
  </si>
  <si>
    <t>Insurance underwriting result</t>
  </si>
  <si>
    <t>Total other expenses</t>
  </si>
  <si>
    <t xml:space="preserve">Profit before income tax </t>
  </si>
  <si>
    <t>Income tax</t>
  </si>
  <si>
    <t>Net profit</t>
  </si>
  <si>
    <t>Non-controlling interest</t>
  </si>
  <si>
    <t>Net profit attributable to Credicorp</t>
  </si>
  <si>
    <t>Net income / share (S/)</t>
  </si>
  <si>
    <t>Loans</t>
  </si>
  <si>
    <t>Deposits and obligations</t>
  </si>
  <si>
    <t>Net equity</t>
  </si>
  <si>
    <t>Profitability</t>
  </si>
  <si>
    <t xml:space="preserve">Net interest margin </t>
  </si>
  <si>
    <t>19 pbs</t>
  </si>
  <si>
    <t>71 pbs</t>
  </si>
  <si>
    <t xml:space="preserve">Risk-adjusted Net interest margin </t>
  </si>
  <si>
    <t>-5 pbs</t>
  </si>
  <si>
    <t>124 pbs</t>
  </si>
  <si>
    <t xml:space="preserve">Funding cost </t>
  </si>
  <si>
    <t>9 pbs</t>
  </si>
  <si>
    <t>-10 pbs</t>
  </si>
  <si>
    <t>ROAE</t>
  </si>
  <si>
    <t>60 pbs</t>
  </si>
  <si>
    <t>630 pbs</t>
  </si>
  <si>
    <t>ROAA</t>
  </si>
  <si>
    <t>20 pbs</t>
  </si>
  <si>
    <t>80 pbs</t>
  </si>
  <si>
    <t>Loan portfolio quality</t>
  </si>
  <si>
    <r>
      <t xml:space="preserve">Internal overdue ratio </t>
    </r>
    <r>
      <rPr>
        <vertAlign val="superscript"/>
        <sz val="11"/>
        <rFont val="Calibri "/>
      </rPr>
      <t>(1)</t>
    </r>
  </si>
  <si>
    <t>30 pbs</t>
  </si>
  <si>
    <t>51 pbs</t>
  </si>
  <si>
    <t>Internal overdue ratio over 90 days</t>
  </si>
  <si>
    <t>21 pbs</t>
  </si>
  <si>
    <t>29 pbs</t>
  </si>
  <si>
    <r>
      <t xml:space="preserve">NPL ratio </t>
    </r>
    <r>
      <rPr>
        <vertAlign val="superscript"/>
        <sz val="11"/>
        <rFont val="Calibri "/>
      </rPr>
      <t>(2)</t>
    </r>
  </si>
  <si>
    <t>27 pbs</t>
  </si>
  <si>
    <r>
      <t xml:space="preserve">Cost of risk </t>
    </r>
    <r>
      <rPr>
        <vertAlign val="superscript"/>
        <sz val="11"/>
        <rFont val="Calibri "/>
      </rPr>
      <t>(3)</t>
    </r>
  </si>
  <si>
    <t>37 pbs</t>
  </si>
  <si>
    <t>-92 pbs</t>
  </si>
  <si>
    <t>Coverage ratio of IOLs</t>
  </si>
  <si>
    <t>-1200 pbs</t>
  </si>
  <si>
    <t>-5950 pbs</t>
  </si>
  <si>
    <t xml:space="preserve">Coverage ratio of NPLs </t>
  </si>
  <si>
    <t>-640 pbs</t>
  </si>
  <si>
    <t>-3400 pbs</t>
  </si>
  <si>
    <t>Operating efficiency</t>
  </si>
  <si>
    <r>
      <t xml:space="preserve">Efficiency ratio </t>
    </r>
    <r>
      <rPr>
        <vertAlign val="superscript"/>
        <sz val="11"/>
        <rFont val="Calibri "/>
      </rPr>
      <t xml:space="preserve">(4) </t>
    </r>
  </si>
  <si>
    <t>-500 pbs</t>
  </si>
  <si>
    <t>50 pbs</t>
  </si>
  <si>
    <t>Operating expenses / Total average assets</t>
  </si>
  <si>
    <t>-29 pbs</t>
  </si>
  <si>
    <t>40 pbs</t>
  </si>
  <si>
    <t>Insurance ratios</t>
  </si>
  <si>
    <r>
      <t xml:space="preserve">Combined ratio of P&amp;C </t>
    </r>
    <r>
      <rPr>
        <vertAlign val="superscript"/>
        <sz val="11"/>
        <rFont val="Calibri "/>
      </rPr>
      <t>(5)(6)</t>
    </r>
  </si>
  <si>
    <t>790 pbs</t>
  </si>
  <si>
    <t>890 pbs</t>
  </si>
  <si>
    <r>
      <t xml:space="preserve">Loss ratio </t>
    </r>
    <r>
      <rPr>
        <vertAlign val="superscript"/>
        <sz val="11"/>
        <rFont val="Calibri "/>
      </rPr>
      <t>(6)</t>
    </r>
  </si>
  <si>
    <t>-220 pbs</t>
  </si>
  <si>
    <t>-2730 pbs</t>
  </si>
  <si>
    <r>
      <t xml:space="preserve">Capital adequacy - BCP Stand-alone </t>
    </r>
    <r>
      <rPr>
        <b/>
        <vertAlign val="superscript"/>
        <sz val="11"/>
        <rFont val="Calibri "/>
      </rPr>
      <t>(7)</t>
    </r>
  </si>
  <si>
    <r>
      <t xml:space="preserve">Global Capital ratio </t>
    </r>
    <r>
      <rPr>
        <vertAlign val="superscript"/>
        <sz val="11"/>
        <rFont val="Calibri "/>
      </rPr>
      <t>(8)</t>
    </r>
  </si>
  <si>
    <t>85 pbs</t>
  </si>
  <si>
    <t>-67 pbs</t>
  </si>
  <si>
    <r>
      <t xml:space="preserve">Tier 1 ratio </t>
    </r>
    <r>
      <rPr>
        <vertAlign val="superscript"/>
        <sz val="11"/>
        <rFont val="Calibri "/>
      </rPr>
      <t>(9)</t>
    </r>
  </si>
  <si>
    <t>15 pbs</t>
  </si>
  <si>
    <r>
      <t>Common equity tier 1 ratio</t>
    </r>
    <r>
      <rPr>
        <vertAlign val="superscript"/>
        <sz val="11"/>
        <rFont val="Calibri "/>
      </rPr>
      <t xml:space="preserve"> (10)</t>
    </r>
  </si>
  <si>
    <t>-28 pbs</t>
  </si>
  <si>
    <t>62 pbs</t>
  </si>
  <si>
    <r>
      <t xml:space="preserve">Capital adequacy - Mibanco </t>
    </r>
    <r>
      <rPr>
        <b/>
        <vertAlign val="superscript"/>
        <sz val="11"/>
        <rFont val="Calibri "/>
      </rPr>
      <t>(7)</t>
    </r>
  </si>
  <si>
    <t>-79 pbs</t>
  </si>
  <si>
    <t>-222 pbs</t>
  </si>
  <si>
    <t>-72 pbs</t>
  </si>
  <si>
    <t>-124 pbs</t>
  </si>
  <si>
    <t>-3 pbs</t>
  </si>
  <si>
    <t>48 pbs</t>
  </si>
  <si>
    <t>Employees</t>
  </si>
  <si>
    <t>Share Information</t>
  </si>
  <si>
    <t>Issued Shares</t>
  </si>
  <si>
    <r>
      <t xml:space="preserve">Treasury Shares </t>
    </r>
    <r>
      <rPr>
        <vertAlign val="superscript"/>
        <sz val="11"/>
        <rFont val="Calibri "/>
      </rPr>
      <t>(11)</t>
    </r>
  </si>
  <si>
    <t>Outstanding Shares</t>
  </si>
  <si>
    <t>(1) Internal overdue loans: includes overdue loans and loans under legal collection, according to our internal policy for overdue loans. Internal Overdue ratio: Internal overdue loans / Total loans.</t>
  </si>
  <si>
    <t>(2) Non-performing loans (NPL): Internal overdue loans + Refinanced loans. NPL ratio: NPL / Total loans.</t>
  </si>
  <si>
    <t>(3) Cost of risk: Annualized provision for loan losses, net of recoveries / Total loans.</t>
  </si>
  <si>
    <t>(4) Efficiency ratio = (Salaries and employee benefits + Administrative expenses + Depreciation and amortization + Association in participation + Acquisition cost) / (Net interest, similar income and expenses + Fee Income + Net gain on foreign exchange transactions  + Net Gain From associates + Net gain on derivatives held for trading  + Result on exchange differences + Net Premiums Earned).</t>
  </si>
  <si>
    <t>(5) Combined ratio = (Net claims / Net earned premiums) + [(Acquisition cost + Operating expenses) / Net earned premiums]. Does not include Life insurance business.</t>
  </si>
  <si>
    <t>(6) Considers Grupo Pacifico's figures before eliminations for consolidation to Credicorp.</t>
  </si>
  <si>
    <t>(7) All Capital ratios for BCP Stand-alone and Mibanco are based on Peru GAAP.</t>
  </si>
  <si>
    <t>(8) Regulatory Capital / Risk-weighted assets (legal minimum = 10% since July 2011).</t>
  </si>
  <si>
    <t>(9) Tier 1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</si>
  <si>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(10) Common Equity Tier I = Capital + Reserves – 100% of applicable deductions (investment in subsidiaries, goodwill, intangibles and net deferred taxes that rely on future profitability) + retained earnings + unrealized gains.</t>
  </si>
  <si>
    <t>Adjusted Risk-Weighted Assets = Risk-weighted assets - (RWA Intangible assets, excluding goodwill, + RWA Deferred tax assets generated as a result of temporary differences in income tax, in excess of 10% of CET1, + RWA Deferred tax assets generated as a result of past losses).</t>
  </si>
  <si>
    <t>(11) These shares are held by Atlantic Security Holding Corporation (ASHC).</t>
  </si>
  <si>
    <t>Earnings contribution *</t>
  </si>
  <si>
    <t>Universal Banking</t>
  </si>
  <si>
    <t xml:space="preserve"> BCP Stand-alone</t>
  </si>
  <si>
    <t xml:space="preserve"> BCP Bolivia</t>
  </si>
  <si>
    <t>n.a</t>
  </si>
  <si>
    <t>Microfinance</t>
  </si>
  <si>
    <t xml:space="preserve">              -  </t>
  </si>
  <si>
    <r>
      <t xml:space="preserve"> Mibanco </t>
    </r>
    <r>
      <rPr>
        <vertAlign val="superscript"/>
        <sz val="11"/>
        <color theme="1"/>
        <rFont val="Calibri "/>
      </rPr>
      <t>(1)</t>
    </r>
  </si>
  <si>
    <t xml:space="preserve"> Mibanco Colombia</t>
  </si>
  <si>
    <t>Insurance and Pensions</t>
  </si>
  <si>
    <r>
      <t xml:space="preserve"> Grupo Pacifico </t>
    </r>
    <r>
      <rPr>
        <vertAlign val="superscript"/>
        <sz val="11"/>
        <color theme="1"/>
        <rFont val="Calibri "/>
      </rPr>
      <t>(2)</t>
    </r>
  </si>
  <si>
    <t xml:space="preserve"> Prima AFP</t>
  </si>
  <si>
    <t>Investment Banking and Wealth Management</t>
  </si>
  <si>
    <t xml:space="preserve"> Credicorp Capital</t>
  </si>
  <si>
    <t xml:space="preserve"> Atlantic Security Bank</t>
  </si>
  <si>
    <r>
      <t xml:space="preserve">Others </t>
    </r>
    <r>
      <rPr>
        <b/>
        <vertAlign val="superscript"/>
        <sz val="11"/>
        <color theme="1"/>
        <rFont val="Calibri "/>
      </rPr>
      <t>(3)</t>
    </r>
  </si>
  <si>
    <t>Net income attributed to Credicorp</t>
  </si>
  <si>
    <t>*Contributions to Credicorp reflect the eliminations for consolidation purposes (e.g. eliminations for transactions among Credicorp’s</t>
  </si>
  <si>
    <t>subsidiaries or between Credicorp and its subsidiaries).</t>
  </si>
  <si>
    <t>(1) The figure is lower than the net income of Mibanco because Credicorp owns 99.921% of Mibanco (directly and indirectly).</t>
  </si>
  <si>
    <t>(2) The contribution is higher than Grupo Pacifico’s net income because Credicorp owns 65.20% directly, and 33.57% through Grupo Credito.</t>
  </si>
  <si>
    <t>(3) Includes Grupo Credito excluding Prima, Servicorp and Emisiones BCP Latam, others of Atlantic Security Holding Corporation and others of Credicorp Ltd.</t>
  </si>
  <si>
    <t xml:space="preserve"> Prima</t>
  </si>
  <si>
    <t xml:space="preserve"> Atlantic Security Bank </t>
  </si>
  <si>
    <t>Credicorp</t>
  </si>
  <si>
    <r>
      <t xml:space="preserve">Total Loans
</t>
    </r>
    <r>
      <rPr>
        <sz val="11"/>
        <color theme="0"/>
        <rFont val="Calibri"/>
        <family val="2"/>
        <scheme val="minor"/>
      </rPr>
      <t>(S/ millions)</t>
    </r>
  </si>
  <si>
    <t>LC</t>
  </si>
  <si>
    <t>% change Structural</t>
  </si>
  <si>
    <t>FC</t>
  </si>
  <si>
    <t>Variación %</t>
  </si>
  <si>
    <t>% part. by currency</t>
  </si>
  <si>
    <t>Total</t>
  </si>
  <si>
    <t>Structural</t>
  </si>
  <si>
    <t>Mar 22</t>
  </si>
  <si>
    <t>Mar 21</t>
  </si>
  <si>
    <t>Dec 21</t>
  </si>
  <si>
    <t>BCP Stand-alone</t>
  </si>
  <si>
    <t>Wholesale Banking</t>
  </si>
  <si>
    <t xml:space="preserve">   Corporate</t>
  </si>
  <si>
    <t xml:space="preserve">   Middle-Market</t>
  </si>
  <si>
    <t>Retail Banking</t>
  </si>
  <si>
    <t xml:space="preserve">   SME - Business</t>
  </si>
  <si>
    <t xml:space="preserve">   SME - Pyme</t>
  </si>
  <si>
    <t xml:space="preserve">   Mortgage</t>
  </si>
  <si>
    <t xml:space="preserve">   Consumer</t>
  </si>
  <si>
    <t xml:space="preserve">   Credit Card</t>
  </si>
  <si>
    <t>Mibanco</t>
  </si>
  <si>
    <t>Mibanco Colombia</t>
  </si>
  <si>
    <t>-</t>
  </si>
  <si>
    <t>Bolivia</t>
  </si>
  <si>
    <t xml:space="preserve">ASB </t>
  </si>
  <si>
    <t>Total loans</t>
  </si>
  <si>
    <r>
      <t xml:space="preserve">Structural Loans </t>
    </r>
    <r>
      <rPr>
        <b/>
        <vertAlign val="superscript"/>
        <sz val="11"/>
        <color theme="0"/>
        <rFont val="Calibri"/>
        <family val="2"/>
        <scheme val="minor"/>
      </rPr>
      <t>(2)</t>
    </r>
    <r>
      <rPr>
        <b/>
        <sz val="11"/>
        <color theme="0"/>
        <rFont val="Calibri"/>
        <family val="2"/>
        <scheme val="minor"/>
      </rPr>
      <t xml:space="preserve">
</t>
    </r>
    <r>
      <rPr>
        <sz val="11"/>
        <color theme="0"/>
        <rFont val="Calibri"/>
        <family val="2"/>
        <scheme val="minor"/>
      </rPr>
      <t>(S/ millions)</t>
    </r>
  </si>
  <si>
    <t>As of</t>
  </si>
  <si>
    <t>Volume change</t>
  </si>
  <si>
    <t>% Part. in total structural loans</t>
  </si>
  <si>
    <r>
      <t xml:space="preserve">Wholesale Banking </t>
    </r>
    <r>
      <rPr>
        <b/>
        <vertAlign val="superscript"/>
        <sz val="11"/>
        <color rgb="FF000000"/>
        <rFont val="Calibri"/>
        <family val="2"/>
        <scheme val="minor"/>
      </rPr>
      <t>(2)</t>
    </r>
  </si>
  <si>
    <t xml:space="preserve">   Middle - Market</t>
  </si>
  <si>
    <r>
      <t xml:space="preserve">Retail Banking </t>
    </r>
    <r>
      <rPr>
        <b/>
        <vertAlign val="superscript"/>
        <sz val="11"/>
        <color rgb="FF000000"/>
        <rFont val="Calibri"/>
        <family val="2"/>
        <scheme val="minor"/>
      </rPr>
      <t>(2)</t>
    </r>
  </si>
  <si>
    <t>BAP's total loans</t>
  </si>
  <si>
    <t>(1) Includes Work out unit, and other banking.</t>
  </si>
  <si>
    <t>(2) Structural Portfolio excludes the average daily balances from loans offered through de Reactiva Peru y FAE-Mype Government Programs.</t>
  </si>
  <si>
    <t>(3) Portfolio Management Figures. Non-audited figures.</t>
  </si>
  <si>
    <t>% Part. in total  loans</t>
  </si>
  <si>
    <t>(2) Portfolio Management Figures. Non-audited figures.</t>
  </si>
  <si>
    <t>Portfolio quality and Delinquency ratios</t>
  </si>
  <si>
    <t>Total loans (Quarter-end balance)</t>
  </si>
  <si>
    <t>Allowance for loan losses</t>
  </si>
  <si>
    <t xml:space="preserve">Write-offs </t>
  </si>
  <si>
    <r>
      <t xml:space="preserve">Internal overdue loans (IOLs) </t>
    </r>
    <r>
      <rPr>
        <vertAlign val="superscript"/>
        <sz val="8.8000000000000007"/>
        <rFont val="Calibri "/>
      </rPr>
      <t>(1)</t>
    </r>
  </si>
  <si>
    <r>
      <t xml:space="preserve">Internal overdue loans over 90-days </t>
    </r>
    <r>
      <rPr>
        <vertAlign val="superscript"/>
        <sz val="8.8000000000000007"/>
        <rFont val="Calibri "/>
      </rPr>
      <t>(1)</t>
    </r>
  </si>
  <si>
    <t>Refinanced loans</t>
  </si>
  <si>
    <r>
      <t xml:space="preserve">Non-performing loans (NPLs) </t>
    </r>
    <r>
      <rPr>
        <vertAlign val="superscript"/>
        <sz val="8.8000000000000007"/>
        <rFont val="Calibri "/>
      </rPr>
      <t>(2)</t>
    </r>
  </si>
  <si>
    <t>IOL ratio</t>
  </si>
  <si>
    <t>IOL over 90-days ratio</t>
  </si>
  <si>
    <t xml:space="preserve">NPL ratio </t>
  </si>
  <si>
    <t>Allowance for loan losses over Total loans</t>
  </si>
  <si>
    <t>-140 pbs</t>
  </si>
  <si>
    <t>-1203 pbs</t>
  </si>
  <si>
    <t>-5947 pbs</t>
  </si>
  <si>
    <t>Coverage ratio of IOL 90-days</t>
  </si>
  <si>
    <t>-1491 pbs</t>
  </si>
  <si>
    <t>-7040 pbs</t>
  </si>
  <si>
    <t>-642 pbs</t>
  </si>
  <si>
    <t>-3397 pbs</t>
  </si>
  <si>
    <t xml:space="preserve">(1) Includes overdue loans and loans under legal collection. (Quarter-end balances)  </t>
  </si>
  <si>
    <t>(2) Non-performing loans include internal overdue loans and refinanced loans. (Quarter-end balances)</t>
  </si>
  <si>
    <r>
      <t xml:space="preserve">Structural Portfolio quality and Delinquency ratios </t>
    </r>
    <r>
      <rPr>
        <b/>
        <vertAlign val="superscript"/>
        <sz val="8.8000000000000007"/>
        <color rgb="FFFFFFFF"/>
        <rFont val="Calibri"/>
        <family val="2"/>
      </rPr>
      <t>(1)</t>
    </r>
  </si>
  <si>
    <t>IOLs</t>
  </si>
  <si>
    <t>NPLs</t>
  </si>
  <si>
    <t>-55 pbs</t>
  </si>
  <si>
    <r>
      <t xml:space="preserve">NPL ratio </t>
    </r>
    <r>
      <rPr>
        <b/>
        <vertAlign val="superscript"/>
        <sz val="11"/>
        <rFont val="Calibri"/>
        <family val="2"/>
        <scheme val="minor"/>
      </rPr>
      <t>(2)</t>
    </r>
  </si>
  <si>
    <t>24 pbs</t>
  </si>
  <si>
    <t>-94 pbs</t>
  </si>
  <si>
    <t>-13 pbs</t>
  </si>
  <si>
    <t>-898 pbs</t>
  </si>
  <si>
    <t>-1767 pbs</t>
  </si>
  <si>
    <t>(1) The Structural Portfolio excludes Government Programs (GP) effects.</t>
  </si>
  <si>
    <t>Currency</t>
  </si>
  <si>
    <t>Moneda</t>
  </si>
  <si>
    <t>Demand deposits</t>
  </si>
  <si>
    <t>Saving deposits</t>
  </si>
  <si>
    <t>Time deposits</t>
  </si>
  <si>
    <t>Severance indemnity deposits</t>
  </si>
  <si>
    <t xml:space="preserve">Interest payable </t>
  </si>
  <si>
    <t>Interest Earning Assets</t>
  </si>
  <si>
    <t>Cash and due from banks</t>
  </si>
  <si>
    <t>Interbank funds</t>
  </si>
  <si>
    <t>Total investments</t>
  </si>
  <si>
    <t>Cash collateral, reverse repurchase agreements and securities borrowing</t>
  </si>
  <si>
    <t>Financial assets designated at fair value through profit or loss</t>
  </si>
  <si>
    <t>Total interest earning assets</t>
  </si>
  <si>
    <t>Total Investments</t>
  </si>
  <si>
    <t>Fair value through profit or loss investments</t>
  </si>
  <si>
    <t>Fair value through other comprehensive income investments</t>
  </si>
  <si>
    <t>Amortized cost investments</t>
  </si>
  <si>
    <t>Funding</t>
  </si>
  <si>
    <t>Due to banks and correspondents</t>
  </si>
  <si>
    <t>BCRP instruments</t>
  </si>
  <si>
    <t>Repurchase agreements</t>
  </si>
  <si>
    <t>Bonds and notes issued</t>
  </si>
  <si>
    <t>Total funding</t>
  </si>
  <si>
    <t>Funding Cost</t>
  </si>
  <si>
    <t>Structural Funding Cost</t>
  </si>
  <si>
    <t>8 pbs</t>
  </si>
  <si>
    <t>4 pbs</t>
  </si>
  <si>
    <t>Net Interest Income / Margin</t>
  </si>
  <si>
    <t>S/ 000</t>
  </si>
  <si>
    <t>Interest Income</t>
  </si>
  <si>
    <t>Interest Expense</t>
  </si>
  <si>
    <t>Net Interest Income</t>
  </si>
  <si>
    <t>Balances</t>
  </si>
  <si>
    <t>Average Interest Earning Assets (IEA)</t>
  </si>
  <si>
    <t xml:space="preserve">Average Funding </t>
  </si>
  <si>
    <t>Yields</t>
  </si>
  <si>
    <t>Yield on IEAs</t>
  </si>
  <si>
    <t>25pbs</t>
  </si>
  <si>
    <t>62pbs</t>
  </si>
  <si>
    <t>Cost of Funds</t>
  </si>
  <si>
    <t>9pbs</t>
  </si>
  <si>
    <t>-10pbs</t>
  </si>
  <si>
    <t>Net Interest Margin (MNI)</t>
  </si>
  <si>
    <t>19pbs</t>
  </si>
  <si>
    <t>71pbs</t>
  </si>
  <si>
    <t>Risk-Adjusted Net Interest Margin</t>
  </si>
  <si>
    <t>-5pbs</t>
  </si>
  <si>
    <t>124pbs</t>
  </si>
  <si>
    <t>Peru's Reference Rate</t>
  </si>
  <si>
    <t>150pbs</t>
  </si>
  <si>
    <t>375pbs</t>
  </si>
  <si>
    <t>FED funds rate</t>
  </si>
  <si>
    <t>Interest Income / IEA</t>
  </si>
  <si>
    <t>S/ millions</t>
  </si>
  <si>
    <t>Average</t>
  </si>
  <si>
    <t>Balance</t>
  </si>
  <si>
    <t>Income</t>
  </si>
  <si>
    <t>Local currency (LC)</t>
  </si>
  <si>
    <t>Cash and equivalents</t>
  </si>
  <si>
    <t>Other IEA</t>
  </si>
  <si>
    <t>Investments</t>
  </si>
  <si>
    <t>Government Programs</t>
  </si>
  <si>
    <t>Total IEA</t>
  </si>
  <si>
    <t>IEA (LC)</t>
  </si>
  <si>
    <t>IEA (FC)</t>
  </si>
  <si>
    <t>Interest Expense / Funding</t>
  </si>
  <si>
    <t>Expense</t>
  </si>
  <si>
    <t>Deposits</t>
  </si>
  <si>
    <t>BCRP + Due to Banks</t>
  </si>
  <si>
    <t>Bonds and Notes</t>
  </si>
  <si>
    <t>Others</t>
  </si>
  <si>
    <t>Total Funding</t>
  </si>
  <si>
    <t>Funding (LC)</t>
  </si>
  <si>
    <t>Funding (FC)</t>
  </si>
  <si>
    <t>NIM</t>
  </si>
  <si>
    <t>NIM (LC)</t>
  </si>
  <si>
    <t>NIM (FC)</t>
  </si>
  <si>
    <t>Loan Portfolio Provisions</t>
  </si>
  <si>
    <t xml:space="preserve">Quarter </t>
  </si>
  <si>
    <t>Gross provision for credit losses on loan portfolio</t>
  </si>
  <si>
    <t>Recoveries of written-off loans</t>
  </si>
  <si>
    <r>
      <t xml:space="preserve">Cost of risk </t>
    </r>
    <r>
      <rPr>
        <vertAlign val="superscript"/>
        <sz val="11"/>
        <rFont val="Calibri"/>
        <family val="2"/>
        <scheme val="minor"/>
      </rPr>
      <t>(1)</t>
    </r>
  </si>
  <si>
    <t>(1) Annualized Provision for credit losses on loan portfolio, net of recoveries / Total loans.</t>
  </si>
  <si>
    <t>Structural Loan Portfolio Provisions</t>
  </si>
  <si>
    <r>
      <t xml:space="preserve">Structural Cost of risk </t>
    </r>
    <r>
      <rPr>
        <vertAlign val="superscript"/>
        <sz val="11"/>
        <rFont val="Calibri"/>
        <family val="2"/>
        <scheme val="minor"/>
      </rPr>
      <t>(1)</t>
    </r>
  </si>
  <si>
    <t>57 bps</t>
  </si>
  <si>
    <t>-113 bps</t>
  </si>
  <si>
    <t>-108 bps</t>
  </si>
  <si>
    <t>-17 bps</t>
  </si>
  <si>
    <t>(1) The Structural Cost of risk excludes the provisions for credit losses on loan portfolio, net of recoveries and total loans from the Reactiva Peru and FAE Government Programs.</t>
  </si>
  <si>
    <t>Core Other Income</t>
  </si>
  <si>
    <t>(S/ 000)</t>
  </si>
  <si>
    <t>Fee income</t>
  </si>
  <si>
    <t xml:space="preserve">Net gain on foreign exchange transactions </t>
  </si>
  <si>
    <t>Total other income Core</t>
  </si>
  <si>
    <t>Fee Income</t>
  </si>
  <si>
    <r>
      <t xml:space="preserve">Credit and debits cards </t>
    </r>
    <r>
      <rPr>
        <vertAlign val="superscript"/>
        <sz val="11"/>
        <rFont val="Calibri"/>
        <family val="2"/>
        <scheme val="minor"/>
      </rPr>
      <t>(1)</t>
    </r>
  </si>
  <si>
    <r>
      <t>Miscellaneous accounts</t>
    </r>
    <r>
      <rPr>
        <vertAlign val="superscript"/>
        <sz val="11"/>
        <rFont val="Calibri"/>
        <family val="2"/>
        <scheme val="minor"/>
      </rPr>
      <t xml:space="preserve"> (2)</t>
    </r>
  </si>
  <si>
    <t>Drafts and transfers</t>
  </si>
  <si>
    <r>
      <t xml:space="preserve">Personal loans </t>
    </r>
    <r>
      <rPr>
        <vertAlign val="superscript"/>
        <sz val="11"/>
        <rFont val="Calibri"/>
        <family val="2"/>
        <scheme val="minor"/>
      </rPr>
      <t>(2)</t>
    </r>
  </si>
  <si>
    <r>
      <t xml:space="preserve">SME loans </t>
    </r>
    <r>
      <rPr>
        <vertAlign val="superscript"/>
        <sz val="11"/>
        <rFont val="Calibri"/>
        <family val="2"/>
        <scheme val="minor"/>
      </rPr>
      <t>(2)</t>
    </r>
  </si>
  <si>
    <r>
      <t xml:space="preserve">Insurance </t>
    </r>
    <r>
      <rPr>
        <vertAlign val="superscript"/>
        <sz val="11"/>
        <rFont val="Calibri"/>
        <family val="2"/>
        <scheme val="minor"/>
      </rPr>
      <t>(2)</t>
    </r>
  </si>
  <si>
    <r>
      <t xml:space="preserve">Mortgage loans </t>
    </r>
    <r>
      <rPr>
        <vertAlign val="superscript"/>
        <sz val="11"/>
        <rFont val="Calibri"/>
        <family val="2"/>
        <scheme val="minor"/>
      </rPr>
      <t>(2)</t>
    </r>
  </si>
  <si>
    <r>
      <t xml:space="preserve">Off-balance sheet </t>
    </r>
    <r>
      <rPr>
        <vertAlign val="superscript"/>
        <sz val="11"/>
        <rFont val="Calibri"/>
        <family val="2"/>
        <scheme val="minor"/>
      </rPr>
      <t>(3)</t>
    </r>
  </si>
  <si>
    <r>
      <t xml:space="preserve">Payments and collections </t>
    </r>
    <r>
      <rPr>
        <vertAlign val="superscript"/>
        <sz val="11"/>
        <rFont val="Calibri"/>
        <family val="2"/>
        <scheme val="minor"/>
      </rPr>
      <t>(3)</t>
    </r>
  </si>
  <si>
    <r>
      <t xml:space="preserve">Commercial loans </t>
    </r>
    <r>
      <rPr>
        <vertAlign val="superscript"/>
        <sz val="11"/>
        <rFont val="Calibri"/>
        <family val="2"/>
        <scheme val="minor"/>
      </rPr>
      <t>(3)(4)</t>
    </r>
  </si>
  <si>
    <r>
      <t xml:space="preserve">Foreign trade </t>
    </r>
    <r>
      <rPr>
        <vertAlign val="superscript"/>
        <sz val="11"/>
        <rFont val="Calibri"/>
        <family val="2"/>
        <scheme val="minor"/>
      </rPr>
      <t>(3)</t>
    </r>
  </si>
  <si>
    <r>
      <t>Corporate finance and mutual funds</t>
    </r>
    <r>
      <rPr>
        <vertAlign val="superscript"/>
        <sz val="11"/>
        <rFont val="Calibri"/>
        <family val="2"/>
        <scheme val="minor"/>
      </rPr>
      <t xml:space="preserve"> (4)</t>
    </r>
  </si>
  <si>
    <t xml:space="preserve">Mibanco </t>
  </si>
  <si>
    <t>BCP Bolivia</t>
  </si>
  <si>
    <r>
      <t>Others</t>
    </r>
    <r>
      <rPr>
        <vertAlign val="superscript"/>
        <sz val="11"/>
        <rFont val="Calibri"/>
        <family val="2"/>
        <scheme val="minor"/>
      </rPr>
      <t xml:space="preserve"> (4)(5)</t>
    </r>
  </si>
  <si>
    <t>Total fee income</t>
  </si>
  <si>
    <t>(1) Saving accounts, current accounts and master account.</t>
  </si>
  <si>
    <t>(2) Mainly Retail fees.</t>
  </si>
  <si>
    <t>(3) Mainly Wholesale fees.</t>
  </si>
  <si>
    <t>(4) Figures differ from previously reported, please consider the data presented on this report.</t>
  </si>
  <si>
    <t>(5) Includes fees from trust business, wealth management, network usage and other services to third parties, among others.</t>
  </si>
  <si>
    <t>Source: BCP.</t>
  </si>
  <si>
    <t>Non-core Other income</t>
  </si>
  <si>
    <t>Net gain on securities</t>
  </si>
  <si>
    <r>
      <t xml:space="preserve">Net gain from associates </t>
    </r>
    <r>
      <rPr>
        <vertAlign val="superscript"/>
        <sz val="10"/>
        <rFont val="Calibri"/>
        <family val="2"/>
        <scheme val="minor"/>
      </rPr>
      <t>(1)</t>
    </r>
  </si>
  <si>
    <t xml:space="preserve">Net gain on derivatives held for trading </t>
  </si>
  <si>
    <t xml:space="preserve">Net gain from exchange differences </t>
  </si>
  <si>
    <t>n.a.</t>
  </si>
  <si>
    <t>Other non-financial income</t>
  </si>
  <si>
    <t>Total other income Non-Core</t>
  </si>
  <si>
    <t>(1) Includes gains on other investments, mainly made up of the profit of Banmedica.</t>
  </si>
  <si>
    <t>(2) It differs from what was previously reported by reclassification of IFRS16.</t>
  </si>
  <si>
    <r>
      <t>Insurance underwriting result</t>
    </r>
    <r>
      <rPr>
        <b/>
        <vertAlign val="superscript"/>
        <sz val="11"/>
        <color theme="0"/>
        <rFont val="Calibri"/>
        <family val="2"/>
        <scheme val="minor"/>
      </rPr>
      <t xml:space="preserve"> (1)</t>
    </r>
  </si>
  <si>
    <t xml:space="preserve">Net earned premiums </t>
  </si>
  <si>
    <t>Net claims</t>
  </si>
  <si>
    <t>Acquisition cost (2)</t>
  </si>
  <si>
    <t>Total insurance underwriting result</t>
  </si>
  <si>
    <t>Loss Ratio</t>
  </si>
  <si>
    <t>-2750 pbs</t>
  </si>
  <si>
    <t>Life</t>
  </si>
  <si>
    <t>-700 pbs</t>
  </si>
  <si>
    <t>-5980 pbs</t>
  </si>
  <si>
    <t>P&amp;C</t>
  </si>
  <si>
    <t>380 pbs</t>
  </si>
  <si>
    <t>1070 pbs</t>
  </si>
  <si>
    <t>(1) Includes the results of the Life, Property &amp; Casualty and Crediseguros business</t>
  </si>
  <si>
    <t>(2) Includes net fees and underwriting expenses.</t>
  </si>
  <si>
    <t>Acquisition cost</t>
  </si>
  <si>
    <t>Net fees</t>
  </si>
  <si>
    <t>Underwriting expenses</t>
  </si>
  <si>
    <t>Underwriting income</t>
  </si>
  <si>
    <t>Operating expenses</t>
  </si>
  <si>
    <t>Salaries and employees benefits</t>
  </si>
  <si>
    <t xml:space="preserve">Administrative, general and tax expenses </t>
  </si>
  <si>
    <t xml:space="preserve">Depreciation and amortization </t>
  </si>
  <si>
    <t xml:space="preserve">Association in participation </t>
  </si>
  <si>
    <r>
      <t>Acquisition cost</t>
    </r>
    <r>
      <rPr>
        <vertAlign val="superscript"/>
        <sz val="10"/>
        <rFont val="Calibri"/>
        <family val="2"/>
        <scheme val="minor"/>
      </rPr>
      <t xml:space="preserve"> (1)</t>
    </r>
  </si>
  <si>
    <r>
      <t>Operating expenses</t>
    </r>
    <r>
      <rPr>
        <vertAlign val="superscript"/>
        <sz val="10"/>
        <rFont val="Calibri"/>
        <family val="2"/>
        <scheme val="minor"/>
      </rPr>
      <t xml:space="preserve"> </t>
    </r>
  </si>
  <si>
    <t>Administrative general, and tax expenses</t>
  </si>
  <si>
    <t>IT expenses and IT third-party services</t>
  </si>
  <si>
    <t>Advertising and customer loyalty programs</t>
  </si>
  <si>
    <t>Audit Services, Consulting and professional fees</t>
  </si>
  <si>
    <t>Taxes and contributions</t>
  </si>
  <si>
    <t>Infrastructure maintenance and repair</t>
  </si>
  <si>
    <t xml:space="preserve">Transport and communications </t>
  </si>
  <si>
    <t>Agents' Fees</t>
  </si>
  <si>
    <t>Leases of low value and short-term</t>
  </si>
  <si>
    <t>Miscellaneous supplies</t>
  </si>
  <si>
    <t>Security and protection</t>
  </si>
  <si>
    <t>Electricity and water</t>
  </si>
  <si>
    <t>Subscriptions and quotes</t>
  </si>
  <si>
    <t>Insurances</t>
  </si>
  <si>
    <t>Electronic processing</t>
  </si>
  <si>
    <t>Cleaning</t>
  </si>
  <si>
    <t>Services by third-party</t>
  </si>
  <si>
    <t>Others (1)</t>
  </si>
  <si>
    <t>Total administrative and general expenses</t>
  </si>
  <si>
    <t>(1) Others consists mainly of security and protection services, cleaning service, representation expenses, electricity and water utilities, insurance policiy expenses, subscription expenses and commission expenses.</t>
  </si>
  <si>
    <t>(1) It differs from what was previously reported by reclassification of IFRS16.</t>
  </si>
  <si>
    <t>(2) The acquisition cost of Pacifico iIncludes net fees and underwriting expenses.</t>
  </si>
  <si>
    <t>(3) Operating expenses = Salaries and employees benefits + Administrative expenses + Depreciation and amortization + Association in participation + Acquisition cost.</t>
  </si>
  <si>
    <t>Regulatory Capital and Capital Adequacy Ratios</t>
  </si>
  <si>
    <t xml:space="preserve">% change </t>
  </si>
  <si>
    <t>Capital Stock</t>
  </si>
  <si>
    <t>Treasury Stocks</t>
  </si>
  <si>
    <t>Capital Surplus</t>
  </si>
  <si>
    <r>
      <t xml:space="preserve">Legal and Other capital reserves </t>
    </r>
    <r>
      <rPr>
        <vertAlign val="superscript"/>
        <sz val="11"/>
        <color theme="1"/>
        <rFont val="Calibri "/>
      </rPr>
      <t>(1)</t>
    </r>
  </si>
  <si>
    <r>
      <t xml:space="preserve">Minority interest </t>
    </r>
    <r>
      <rPr>
        <vertAlign val="superscript"/>
        <sz val="11"/>
        <color theme="1"/>
        <rFont val="Calibri "/>
      </rPr>
      <t>(2)</t>
    </r>
  </si>
  <si>
    <r>
      <t xml:space="preserve">Loan loss reserves </t>
    </r>
    <r>
      <rPr>
        <vertAlign val="superscript"/>
        <sz val="11"/>
        <color theme="1"/>
        <rFont val="Calibri "/>
      </rPr>
      <t>(3)</t>
    </r>
  </si>
  <si>
    <t>Perpetual subordinated debt</t>
  </si>
  <si>
    <t>Subordinated Debt</t>
  </si>
  <si>
    <t>Investments in equity and subordinated debt of financial and insurance companies</t>
  </si>
  <si>
    <t>Goodwill</t>
  </si>
  <si>
    <t>Current year Net Loss</t>
  </si>
  <si>
    <r>
      <t xml:space="preserve">Deduction for subordinated debt limit (50% of Tier I excluding deductions) </t>
    </r>
    <r>
      <rPr>
        <vertAlign val="superscript"/>
        <sz val="11"/>
        <color theme="1"/>
        <rFont val="Calibri "/>
      </rPr>
      <t>(4)</t>
    </r>
  </si>
  <si>
    <r>
      <t xml:space="preserve">Deduction for Tier I Limit (50% of Regulatory capital) </t>
    </r>
    <r>
      <rPr>
        <vertAlign val="superscript"/>
        <sz val="11"/>
        <color theme="1"/>
        <rFont val="Calibri "/>
      </rPr>
      <t>(4)</t>
    </r>
  </si>
  <si>
    <t>Total Regulatory Capital (A)</t>
  </si>
  <si>
    <r>
      <t xml:space="preserve">Tier 1 </t>
    </r>
    <r>
      <rPr>
        <vertAlign val="superscript"/>
        <sz val="11"/>
        <rFont val="Calibri "/>
      </rPr>
      <t>(5)</t>
    </r>
  </si>
  <si>
    <r>
      <t xml:space="preserve">Tier 2 </t>
    </r>
    <r>
      <rPr>
        <vertAlign val="superscript"/>
        <sz val="11"/>
        <rFont val="Calibri "/>
      </rPr>
      <t>(6)</t>
    </r>
    <r>
      <rPr>
        <sz val="11"/>
        <rFont val="Calibri "/>
      </rPr>
      <t xml:space="preserve"> + Tier 3 </t>
    </r>
    <r>
      <rPr>
        <vertAlign val="superscript"/>
        <sz val="11"/>
        <rFont val="Calibri "/>
      </rPr>
      <t>(7)</t>
    </r>
  </si>
  <si>
    <r>
      <t>Financial Consolidated Group (FCG) Regulatory Capital Requirements</t>
    </r>
    <r>
      <rPr>
        <vertAlign val="superscript"/>
        <sz val="11"/>
        <rFont val="Calibri "/>
      </rPr>
      <t xml:space="preserve"> (8)</t>
    </r>
  </si>
  <si>
    <r>
      <t>Insurance Consolidated Group (ICG) Capital Requirements</t>
    </r>
    <r>
      <rPr>
        <vertAlign val="superscript"/>
        <sz val="11"/>
        <rFont val="Calibri "/>
      </rPr>
      <t xml:space="preserve"> (9)</t>
    </r>
  </si>
  <si>
    <t>FCG Capital Requirements related to operations with ICG</t>
  </si>
  <si>
    <t xml:space="preserve">ICG Capital Requirements related to operations with FCG </t>
  </si>
  <si>
    <t>Total Regulatory Capital Requirements (B)</t>
  </si>
  <si>
    <t>Regulatory Capital Ratio (A) / (B)</t>
  </si>
  <si>
    <r>
      <t xml:space="preserve">Required Regulatory Capital Ratio </t>
    </r>
    <r>
      <rPr>
        <vertAlign val="superscript"/>
        <sz val="11"/>
        <rFont val="Calibri "/>
      </rPr>
      <t>(10)</t>
    </r>
  </si>
  <si>
    <t>(1) Legal and other capital reserves include restricted capital reserves (PEN 14,745 million) and optional capital reserves (PEN 6,661 million).</t>
  </si>
  <si>
    <t>(2) Minority interest includes Tier I (PEN 421 million)</t>
  </si>
  <si>
    <t>(4) Tier II + Tier III can not be more than 50% of total regulatory capital.</t>
  </si>
  <si>
    <t>(5) Tier I = capital + restricted capital reserves + Tier I minority interest - goodwill - (0.5 x investment in equity and subordinated debt of financial and insurance companies)+ perpetual subordinated debt.</t>
  </si>
  <si>
    <t>(6) Tier II = subordinated debt + TierII minority interest tier + loan loss reserves - (0.5 x  investment in equity and subordinated debt of financial and insurance companies).</t>
  </si>
  <si>
    <t xml:space="preserve">(7) Tier III = Subordinated debt covering market risk only. </t>
  </si>
  <si>
    <t>(8) Includes regulatory capital requirements of the financial consolidated group.</t>
  </si>
  <si>
    <t>(9) Includes regulatory capital requirements of the  insurance consolidated group.</t>
  </si>
  <si>
    <t>(10) Regulatory Capital / Total Regulatory Capital Requirements (legal minimum = 1.00).</t>
  </si>
  <si>
    <r>
      <t>Operating expenses</t>
    </r>
    <r>
      <rPr>
        <vertAlign val="superscript"/>
        <sz val="11"/>
        <rFont val="Calibri "/>
      </rPr>
      <t xml:space="preserve"> (1)</t>
    </r>
  </si>
  <si>
    <r>
      <t>Operating income</t>
    </r>
    <r>
      <rPr>
        <vertAlign val="superscript"/>
        <sz val="11"/>
        <color rgb="FF000000"/>
        <rFont val="Calibri "/>
      </rPr>
      <t xml:space="preserve"> (2)</t>
    </r>
  </si>
  <si>
    <r>
      <t xml:space="preserve">Efficiency ratio </t>
    </r>
    <r>
      <rPr>
        <vertAlign val="superscript"/>
        <sz val="11"/>
        <color rgb="FF000000"/>
        <rFont val="Calibri "/>
      </rPr>
      <t>(3)</t>
    </r>
  </si>
  <si>
    <t>(1) Operating expenses = Salaries and employees benefits + Administrative expenses + Depreciation and amortization + Association in participation + Acquisition cost.</t>
  </si>
  <si>
    <t>(2) Operating income = Net interest, similar income and expenses + Fee income + Net gain on foreign exchange transactions  + Net gain from associates +  Net gain on derivatives held for trading + Net gain from exchange differences + Net premiums earned</t>
  </si>
  <si>
    <t>(3) Operating expenses / Operating income.</t>
  </si>
  <si>
    <r>
      <t xml:space="preserve">Reported efficiency ratio per subsidiary </t>
    </r>
    <r>
      <rPr>
        <b/>
        <vertAlign val="superscript"/>
        <sz val="11"/>
        <color theme="0"/>
        <rFont val="Calibri "/>
      </rPr>
      <t>(1)</t>
    </r>
  </si>
  <si>
    <t>BCP Individual</t>
  </si>
  <si>
    <t xml:space="preserve">Mibanco Peru </t>
  </si>
  <si>
    <t>Pacífico</t>
  </si>
  <si>
    <t>Prima AFP</t>
  </si>
  <si>
    <t>4Q20</t>
  </si>
  <si>
    <t>3Q21</t>
  </si>
  <si>
    <t>% change QoQ</t>
  </si>
  <si>
    <t>-680 pbs</t>
  </si>
  <si>
    <t>-1010 pbs</t>
  </si>
  <si>
    <t>-260 pbs</t>
  </si>
  <si>
    <t>1180 pbs</t>
  </si>
  <si>
    <t>90 pbs</t>
  </si>
  <si>
    <t>-670 pbs</t>
  </si>
  <si>
    <t>% change YoY</t>
  </si>
  <si>
    <t>-900 pbs</t>
  </si>
  <si>
    <t>-130 pbs</t>
  </si>
  <si>
    <t>800 pbs</t>
  </si>
  <si>
    <t>(1) (Salaries and employees benefits + Administrative, general and tax expenses + Depreciation and amortization + Acquisition cost + Association in participation) / (Net interest income + Fee income + Net gain on foreign exchange transactions  + Net gain from associates +  Net gain on derivatives held for trading + Result on exchange differences + Net premiums earned).</t>
  </si>
  <si>
    <t>Legal and Other capital reserves</t>
  </si>
  <si>
    <t>Accumulated earnings with capitalization agreement</t>
  </si>
  <si>
    <r>
      <t>Loan loss reserves</t>
    </r>
    <r>
      <rPr>
        <vertAlign val="superscript"/>
        <sz val="11"/>
        <rFont val="Calibri"/>
        <family val="2"/>
        <scheme val="minor"/>
      </rPr>
      <t xml:space="preserve"> (1)</t>
    </r>
  </si>
  <si>
    <t>Investment in subsidiaries and others, net of unrealized profit and net income</t>
  </si>
  <si>
    <t>Investment in subsidiaries and others</t>
  </si>
  <si>
    <t>Unrealized profit and net income in subsidiaries</t>
  </si>
  <si>
    <t>Total Regulatory Capital - SBS</t>
  </si>
  <si>
    <t>Off-balance sheet</t>
  </si>
  <si>
    <r>
      <t>Regulatory Tier 1 Capital</t>
    </r>
    <r>
      <rPr>
        <vertAlign val="superscript"/>
        <sz val="11"/>
        <rFont val="Calibri"/>
        <family val="2"/>
        <scheme val="minor"/>
      </rPr>
      <t xml:space="preserve"> (2)</t>
    </r>
  </si>
  <si>
    <r>
      <t xml:space="preserve">Regulatory Tier 2 Capital </t>
    </r>
    <r>
      <rPr>
        <vertAlign val="superscript"/>
        <sz val="11"/>
        <rFont val="Calibri"/>
        <family val="2"/>
        <scheme val="minor"/>
      </rPr>
      <t>(3)</t>
    </r>
  </si>
  <si>
    <r>
      <t xml:space="preserve">Total risk-weighted assets - SBS </t>
    </r>
    <r>
      <rPr>
        <b/>
        <vertAlign val="superscript"/>
        <sz val="11"/>
        <rFont val="Calibri"/>
        <family val="2"/>
        <scheme val="minor"/>
      </rPr>
      <t>(4)</t>
    </r>
  </si>
  <si>
    <t>Credit risk-weighted assets</t>
  </si>
  <si>
    <r>
      <t xml:space="preserve">Market risk-weighted assets </t>
    </r>
    <r>
      <rPr>
        <vertAlign val="superscript"/>
        <sz val="11"/>
        <rFont val="Calibri"/>
        <family val="2"/>
        <scheme val="minor"/>
      </rPr>
      <t>(5)</t>
    </r>
  </si>
  <si>
    <t>Operational risk-weighted assets</t>
  </si>
  <si>
    <t>Total capital requirement - SBS</t>
  </si>
  <si>
    <t>Credit risk capital requirement</t>
  </si>
  <si>
    <t xml:space="preserve">Market risk capital requirement </t>
  </si>
  <si>
    <t xml:space="preserve">Operational risk capital requirement </t>
  </si>
  <si>
    <t>Additional capital requirements</t>
  </si>
  <si>
    <r>
      <t xml:space="preserve">Common Equity Tier 1 - Basel IFRS </t>
    </r>
    <r>
      <rPr>
        <b/>
        <vertAlign val="superscript"/>
        <sz val="11"/>
        <rFont val="Calibri"/>
        <family val="2"/>
        <scheme val="minor"/>
      </rPr>
      <t>(6)</t>
    </r>
  </si>
  <si>
    <t>Capital and reserves</t>
  </si>
  <si>
    <t>Retained earnings</t>
  </si>
  <si>
    <t>Unrealized gains (losses)</t>
  </si>
  <si>
    <t>Goodwill and intangibles</t>
  </si>
  <si>
    <t xml:space="preserve">Investments in subsidiaries </t>
  </si>
  <si>
    <r>
      <t xml:space="preserve">Risk-Weighted Assets </t>
    </r>
    <r>
      <rPr>
        <vertAlign val="superscript"/>
        <sz val="11"/>
        <rFont val="Calibri"/>
        <family val="2"/>
        <scheme val="minor"/>
      </rPr>
      <t xml:space="preserve"> </t>
    </r>
    <r>
      <rPr>
        <sz val="11"/>
        <rFont val="Calibri"/>
        <family val="2"/>
        <scheme val="minor"/>
      </rPr>
      <t xml:space="preserve">- </t>
    </r>
    <r>
      <rPr>
        <b/>
        <sz val="11"/>
        <rFont val="Calibri"/>
        <family val="2"/>
        <scheme val="minor"/>
      </rPr>
      <t xml:space="preserve">Basel IFRS </t>
    </r>
    <r>
      <rPr>
        <b/>
        <vertAlign val="superscript"/>
        <sz val="11"/>
        <rFont val="Calibri"/>
        <family val="2"/>
        <scheme val="minor"/>
      </rPr>
      <t>(7)</t>
    </r>
  </si>
  <si>
    <t xml:space="preserve">Total risk-weighted assets </t>
  </si>
  <si>
    <t xml:space="preserve">  (-) RWA Intangible assets, excluding goodwill.</t>
  </si>
  <si>
    <t xml:space="preserve">  (+) RWA Deferred tax assets generated as a result of temporary differences in income tax, in excess of 10% of CET1</t>
  </si>
  <si>
    <t xml:space="preserve">  (+) RWA Deferred tax assets generated as a result of past losses</t>
  </si>
  <si>
    <r>
      <t xml:space="preserve">  (+) IFRS Adjustments </t>
    </r>
    <r>
      <rPr>
        <vertAlign val="superscript"/>
        <sz val="11"/>
        <rFont val="Calibri"/>
        <family val="2"/>
        <scheme val="minor"/>
      </rPr>
      <t>(11)</t>
    </r>
  </si>
  <si>
    <t>Capital ratios</t>
  </si>
  <si>
    <r>
      <t xml:space="preserve">Regulatory Tier 1 ratio </t>
    </r>
    <r>
      <rPr>
        <vertAlign val="superscript"/>
        <sz val="11"/>
        <rFont val="Calibri"/>
        <family val="2"/>
        <scheme val="minor"/>
      </rPr>
      <t>(8)</t>
    </r>
  </si>
  <si>
    <r>
      <t xml:space="preserve">Common Equity Tier 1 ratio </t>
    </r>
    <r>
      <rPr>
        <vertAlign val="superscript"/>
        <sz val="11"/>
        <rFont val="Calibri"/>
        <family val="2"/>
        <scheme val="minor"/>
      </rPr>
      <t>(9)(12)</t>
    </r>
  </si>
  <si>
    <r>
      <t>Regulatory Global Capital ratio</t>
    </r>
    <r>
      <rPr>
        <vertAlign val="superscript"/>
        <sz val="11"/>
        <rFont val="Calibri"/>
        <family val="2"/>
        <scheme val="minor"/>
      </rPr>
      <t xml:space="preserve"> (10)  </t>
    </r>
  </si>
  <si>
    <t xml:space="preserve">Risk-weighted assets / Regulatory capital </t>
  </si>
  <si>
    <t>(1) Up to 1.25% of total risk-weighted assets.</t>
  </si>
  <si>
    <t>(2) Regulatory Tier 1 Capital = Capital + Legal and other capital reserves + Accumulated earnings with capitalization agreement + (0.5 x Unrealized profit and net income in subsidiaries) -  Goodwill - (0.5 x Investment in subsidiaries)  + Perpetual subordinated debt (maximum amount that can be included is 17.65% of Capital + Reserves + Accumulated earnings with capitalization agreement + Unrealized profit and net income in subsidiaries - Goodwill).</t>
  </si>
  <si>
    <t>(3) Regulatory Tier 2 Capital = Subordinated debt + Loan loss reserves + Unrestricted Reserves + (0.5 x Unrealized profit and net income in subsidiaries) - (0.5 x Investment in subsidiaries).</t>
  </si>
  <si>
    <t>(4) Since July 2012, Total  Risk-weighted assets = Credit risk-weighted assets * 1.00 + Capital requirement to cover market risk * 10 + Capital requirement to cover operational risk * 10 * 1.00 (since July 2014)</t>
  </si>
  <si>
    <t>(5) It includes capital requirement to cover price and rate risk.</t>
  </si>
  <si>
    <t>(6) Common Equity Tier I = Capital + Reserves – 100% of applicable deductions (investment in subsidiaries, goodwill, intangibles and net deferred taxes that rely on future profitability) + retained earnings + unrealized gains. Figures differ from previously reported cause current calculations are based on IFRS figures.</t>
  </si>
  <si>
    <t>(7) Adjusted Risk-Weighted Assets =  Risk-weighted assets  - ( RWA Intangible assets, excluding goodwill, + RWA Deferred tax assets generated as a result of temporary differences in income tax, in excess of 10% of CET1, + RWA Deferred tax assets generated as a result of past losses). Figures differ from previously reported cause current calculations are based on IFRS figures.</t>
  </si>
  <si>
    <t>(8) Regulatory Tier 1 Capital /  Total Risk-weighted assets</t>
  </si>
  <si>
    <t>(9) Common Equity Tier I / Adjusted Risk-Weighted Assetsd Risk-Weighted Assets</t>
  </si>
  <si>
    <t>(10) Total Regulatory Capital / Total Risk-weighted assets (legal minimum = 10% since July 2011)</t>
  </si>
  <si>
    <t>(11) Adjustments for differences in balance assets under Local Accounting (which regulatory Rwas are calculated) and IFRS in the Right of  use account (lease). As of March 2022, the 'Right of Use' account increased to S/ 364M, explained the 64% of the adjustment. The rest adjustments correspond to differences in stock of provisions and Deferred Taxes.</t>
  </si>
  <si>
    <t>(12) Common Equity Tier I calculated based on IFRS Accounting</t>
  </si>
  <si>
    <t>Regulatory Capital and Capital Adequacy Ratios - SBS</t>
  </si>
  <si>
    <r>
      <t xml:space="preserve">Loan loss reserves </t>
    </r>
    <r>
      <rPr>
        <vertAlign val="superscript"/>
        <sz val="11"/>
        <rFont val="Calibri"/>
        <family val="2"/>
        <scheme val="minor"/>
      </rPr>
      <t>(1)</t>
    </r>
  </si>
  <si>
    <t>Accumulated Losses</t>
  </si>
  <si>
    <t>Total capital requirement</t>
  </si>
  <si>
    <t xml:space="preserve">Market risk-weighted assets </t>
  </si>
  <si>
    <t>Excess DT of 10% CET1 Basilea</t>
  </si>
  <si>
    <r>
      <t xml:space="preserve">Adjusted Risk-Weighted Assets </t>
    </r>
    <r>
      <rPr>
        <vertAlign val="superscript"/>
        <sz val="11"/>
        <rFont val="Calibri"/>
        <family val="2"/>
        <scheme val="minor"/>
      </rPr>
      <t xml:space="preserve"> </t>
    </r>
    <r>
      <rPr>
        <sz val="11"/>
        <rFont val="Calibri"/>
        <family val="2"/>
        <scheme val="minor"/>
      </rPr>
      <t xml:space="preserve">- </t>
    </r>
    <r>
      <rPr>
        <b/>
        <sz val="11"/>
        <rFont val="Calibri"/>
        <family val="2"/>
        <scheme val="minor"/>
      </rPr>
      <t xml:space="preserve">Basel IFRS </t>
    </r>
    <r>
      <rPr>
        <b/>
        <vertAlign val="superscript"/>
        <sz val="11"/>
        <rFont val="Calibri"/>
        <family val="2"/>
        <scheme val="minor"/>
      </rPr>
      <t>(7)</t>
    </r>
  </si>
  <si>
    <t xml:space="preserve">  (+) IFRS Adjustments</t>
  </si>
  <si>
    <t xml:space="preserve">  (+) RWA for Market Risk difference (exchange risk) for temporary difference</t>
  </si>
  <si>
    <t xml:space="preserve">  (-) RWA assets that exceed 10% of CET1 SBS</t>
  </si>
  <si>
    <t xml:space="preserve">  (-) RWA difference between excees SBS and Basel methodology</t>
  </si>
  <si>
    <r>
      <t xml:space="preserve">Common Equity Tier 1 ratio </t>
    </r>
    <r>
      <rPr>
        <vertAlign val="superscript"/>
        <sz val="11"/>
        <rFont val="Calibri"/>
        <family val="2"/>
        <scheme val="minor"/>
      </rPr>
      <t>(9)(11)</t>
    </r>
  </si>
  <si>
    <t>(6) Common Equity Tier I = Capital + Reserves – 100% of applicable deductions (investment in subsidiaries, goodwill, intangibles and net deferred taxes that rely on future profitability) + retained earnings + unrealized gains.</t>
  </si>
  <si>
    <t>(11) Common Equity Tier I calculated based on IFRS Accounting</t>
  </si>
  <si>
    <t>Peru</t>
  </si>
  <si>
    <r>
      <t xml:space="preserve">2022 </t>
    </r>
    <r>
      <rPr>
        <b/>
        <vertAlign val="superscript"/>
        <sz val="11"/>
        <color rgb="FFFFFFFF"/>
        <rFont val="Calibri   "/>
      </rPr>
      <t>(3)</t>
    </r>
  </si>
  <si>
    <t>GDP (US$ Millions)</t>
  </si>
  <si>
    <t>Real GDP (% change)</t>
  </si>
  <si>
    <t>GDP per capita (US$)</t>
  </si>
  <si>
    <t>Domestic demand (% change)</t>
  </si>
  <si>
    <t>Gross fixed investment (as % GDP)</t>
  </si>
  <si>
    <t>System loan growth (% change)(1)</t>
  </si>
  <si>
    <t>Inflation(2)</t>
  </si>
  <si>
    <t>Reference Rate</t>
  </si>
  <si>
    <t>Exchange rate, end of period</t>
  </si>
  <si>
    <t>Exchange rate, (% change)</t>
  </si>
  <si>
    <t>Fiscal balance (% GDP)</t>
  </si>
  <si>
    <t>Public Debt (as % GDP)</t>
  </si>
  <si>
    <t>Trade balance (US$ Millions)</t>
  </si>
  <si>
    <t>(As % GDP)</t>
  </si>
  <si>
    <t>Exports</t>
  </si>
  <si>
    <t>Imports</t>
  </si>
  <si>
    <t>Current account balance (US$ Millions)</t>
  </si>
  <si>
    <t>Current account balance (As % GDP)</t>
  </si>
  <si>
    <t>Net international reserves (US$ Millions)</t>
  </si>
  <si>
    <t>(As months of imports)</t>
  </si>
  <si>
    <t>Sources: INEI, BCRP y SBS.</t>
  </si>
  <si>
    <t>(1) Financial System, Current Exchange Rate</t>
  </si>
  <si>
    <t>(2) Inflation target: 1% - 3%</t>
  </si>
  <si>
    <t>(3) Estimates by BCP Economic Research as of March, 2022.</t>
  </si>
  <si>
    <t>BCP Stand-alone's Net work</t>
  </si>
  <si>
    <t xml:space="preserve">change (units) </t>
  </si>
  <si>
    <t>Branches</t>
  </si>
  <si>
    <t>ATMs</t>
  </si>
  <si>
    <t>Agentes BCP</t>
  </si>
  <si>
    <t>Total BCP's Network</t>
  </si>
  <si>
    <t>Physical Channels</t>
  </si>
  <si>
    <t>Agentes</t>
  </si>
  <si>
    <t>(1) Includes physical point of contact of BCP Stand-alone, BCP Bolivia and Mibanco Peru</t>
  </si>
  <si>
    <t>Provision for credit losses on loan portfolio, net of recoveries</t>
  </si>
  <si>
    <r>
      <t xml:space="preserve">GP Portfolio quality and Delinquency ratios </t>
    </r>
    <r>
      <rPr>
        <b/>
        <vertAlign val="superscript"/>
        <sz val="8.8000000000000007"/>
        <color rgb="FFFFFFFF"/>
        <rFont val="Calibri"/>
        <family val="2"/>
      </rPr>
      <t>(1)</t>
    </r>
  </si>
  <si>
    <t>53 pbs</t>
  </si>
  <si>
    <t>17 pbs</t>
  </si>
  <si>
    <t>61 pbs</t>
  </si>
  <si>
    <t>116 pbs</t>
  </si>
  <si>
    <t>(1) Government Programs (GP) include Reactiva Peru and FAE.</t>
  </si>
  <si>
    <t xml:space="preserve">Ingreso neto por intereses </t>
  </si>
  <si>
    <t>Trimestre</t>
  </si>
  <si>
    <t>Volver al índice</t>
  </si>
  <si>
    <t xml:space="preserve">Interest income </t>
  </si>
  <si>
    <t>Interest on loans</t>
  </si>
  <si>
    <t>Dividends on investments</t>
  </si>
  <si>
    <t>Interest on deposits with banks</t>
  </si>
  <si>
    <t xml:space="preserve">Interest on securities </t>
  </si>
  <si>
    <t>Other interest income</t>
  </si>
  <si>
    <t>Interest expense</t>
  </si>
  <si>
    <t xml:space="preserve">Interest on deposits </t>
  </si>
  <si>
    <t>Interest on borrowed funds</t>
  </si>
  <si>
    <t>Interest on bonds and subordinated notes</t>
  </si>
  <si>
    <t>Other interest expense</t>
  </si>
  <si>
    <t>Net interest income</t>
  </si>
  <si>
    <r>
      <t xml:space="preserve">Adjusted Net interest income </t>
    </r>
    <r>
      <rPr>
        <b/>
        <vertAlign val="superscript"/>
        <sz val="11"/>
        <rFont val="Calibri"/>
        <family val="2"/>
        <scheme val="minor"/>
      </rPr>
      <t>(2)</t>
    </r>
  </si>
  <si>
    <t>Risk-adjusted Net interest income</t>
  </si>
  <si>
    <t>Average interest earning assets</t>
  </si>
  <si>
    <r>
      <t>Net interest margin</t>
    </r>
    <r>
      <rPr>
        <sz val="11"/>
        <rFont val="Calibri"/>
        <family val="2"/>
        <scheme val="minor"/>
      </rPr>
      <t xml:space="preserve"> </t>
    </r>
    <r>
      <rPr>
        <vertAlign val="superscript"/>
        <sz val="11"/>
        <rFont val="Calibri"/>
        <family val="2"/>
        <scheme val="minor"/>
      </rPr>
      <t>(3)</t>
    </r>
  </si>
  <si>
    <t>19bps</t>
  </si>
  <si>
    <t>71bps</t>
  </si>
  <si>
    <r>
      <t xml:space="preserve">Risk-adjusted Net interest margin </t>
    </r>
    <r>
      <rPr>
        <vertAlign val="superscript"/>
        <sz val="11"/>
        <rFont val="Calibri"/>
        <family val="2"/>
        <scheme val="minor"/>
      </rPr>
      <t>(3)</t>
    </r>
  </si>
  <si>
    <t>-5bps</t>
  </si>
  <si>
    <t>124bps</t>
  </si>
  <si>
    <t>Net provisions for loan losses / Net interest income</t>
  </si>
  <si>
    <t>(1) Figures differ from previously reported, please consider the data presented on this report.</t>
  </si>
  <si>
    <t xml:space="preserve">(2) Adjusted for (i) impairment from cero interest-rate loans and (ii) expenses related to liability management operations at BCP Stand-Alone. </t>
  </si>
  <si>
    <t>(3) Annualized.</t>
  </si>
  <si>
    <t>CREDICORP LTD. AND SUBSIDIARIES</t>
  </si>
  <si>
    <t>CONSOLIDATED STATEMENT OF FINANCIAL POSITION</t>
  </si>
  <si>
    <t>CONSOLIDATED STATEMENT OF INCOME</t>
  </si>
  <si>
    <t>(In S/  thousands, IFRS)</t>
  </si>
  <si>
    <t>(In S/ thousands, IFRS)</t>
  </si>
  <si>
    <t>ASSETS</t>
  </si>
  <si>
    <t>Interest income and expense</t>
  </si>
  <si>
    <t>Interest and dividend income</t>
  </si>
  <si>
    <t>Non-interest bearing</t>
  </si>
  <si>
    <r>
      <t xml:space="preserve">Interest expense </t>
    </r>
    <r>
      <rPr>
        <vertAlign val="superscript"/>
        <sz val="11"/>
        <rFont val="Calibri   "/>
      </rPr>
      <t>(1)</t>
    </r>
  </si>
  <si>
    <t>Interest bearing</t>
  </si>
  <si>
    <t>Total cash and due from banks</t>
  </si>
  <si>
    <t>Risk-adjusted net interest income</t>
  </si>
  <si>
    <t>Non-financial income</t>
  </si>
  <si>
    <t xml:space="preserve">Fee income </t>
  </si>
  <si>
    <t>Current</t>
  </si>
  <si>
    <r>
      <t>Net gain on sales of securities</t>
    </r>
    <r>
      <rPr>
        <vertAlign val="superscript"/>
        <sz val="11"/>
        <rFont val="Calibri   "/>
      </rPr>
      <t xml:space="preserve"> </t>
    </r>
  </si>
  <si>
    <t>Internal overdue loans</t>
  </si>
  <si>
    <r>
      <t>Net gain from associates</t>
    </r>
    <r>
      <rPr>
        <vertAlign val="superscript"/>
        <sz val="11"/>
        <rFont val="Calibri   "/>
      </rPr>
      <t xml:space="preserve"> </t>
    </r>
  </si>
  <si>
    <t xml:space="preserve">Less - allowance for loan losses </t>
  </si>
  <si>
    <t>Loans, net</t>
  </si>
  <si>
    <t xml:space="preserve">Other non-financial income </t>
  </si>
  <si>
    <r>
      <t>Financial assets designated at fair value through profit or loss</t>
    </r>
    <r>
      <rPr>
        <vertAlign val="superscript"/>
        <sz val="11"/>
        <rFont val="Calibri   "/>
      </rPr>
      <t xml:space="preserve"> </t>
    </r>
  </si>
  <si>
    <t>Total non-financial income</t>
  </si>
  <si>
    <t>Accounts receivable from reinsurers and coinsurers</t>
  </si>
  <si>
    <t>Premiums and other policyholder receivables</t>
  </si>
  <si>
    <r>
      <t>Property, plant and equipment, net</t>
    </r>
    <r>
      <rPr>
        <vertAlign val="superscript"/>
        <sz val="11"/>
        <rFont val="Calibri   "/>
      </rPr>
      <t xml:space="preserve"> </t>
    </r>
  </si>
  <si>
    <t>Net earned premiums</t>
  </si>
  <si>
    <t>Due from customers on acceptances</t>
  </si>
  <si>
    <t>Investments in associates</t>
  </si>
  <si>
    <r>
      <t xml:space="preserve">Acquisition cost </t>
    </r>
    <r>
      <rPr>
        <vertAlign val="superscript"/>
        <sz val="11"/>
        <rFont val="Calibri   "/>
      </rPr>
      <t>(1)</t>
    </r>
  </si>
  <si>
    <t>Intangible assets and goodwill, net</t>
  </si>
  <si>
    <r>
      <t>Other assets</t>
    </r>
    <r>
      <rPr>
        <vertAlign val="superscript"/>
        <sz val="11"/>
        <rFont val="Calibri   "/>
      </rPr>
      <t xml:space="preserve"> (1)</t>
    </r>
  </si>
  <si>
    <t>Total expenses</t>
  </si>
  <si>
    <t>Total Assets</t>
  </si>
  <si>
    <t>Salaries and employee benefits</t>
  </si>
  <si>
    <t>LIABILITIES AND EQUITY</t>
  </si>
  <si>
    <t>Impairment loss on goodwill</t>
  </si>
  <si>
    <t xml:space="preserve">Other expenses </t>
  </si>
  <si>
    <t>Total deposits and obligations</t>
  </si>
  <si>
    <t>Payables from repurchase agreements and securities lending</t>
  </si>
  <si>
    <t>Repurchase agreements with third parties</t>
  </si>
  <si>
    <t>Repurchase agreements with customers</t>
  </si>
  <si>
    <t>Banker’s acceptances outstanding</t>
  </si>
  <si>
    <t>Reserves for property and casualty claims</t>
  </si>
  <si>
    <t>Reserve for unearned premiums</t>
  </si>
  <si>
    <t>(1) The acquisition cost of Pacífico iIncludes net fees and underwriting expenses.</t>
  </si>
  <si>
    <t>Accounts payable to reinsurers</t>
  </si>
  <si>
    <t>Financial liabilities at fair value through profit or loss</t>
  </si>
  <si>
    <t>Other liabilities</t>
  </si>
  <si>
    <t>Total Liabilities</t>
  </si>
  <si>
    <t>Capital stock</t>
  </si>
  <si>
    <t>Treasury stock</t>
  </si>
  <si>
    <t>Capital surplus</t>
  </si>
  <si>
    <t>Reserves</t>
  </si>
  <si>
    <t xml:space="preserve">Unrealized gains and losses </t>
  </si>
  <si>
    <t>Total Net Equity</t>
  </si>
  <si>
    <t>Total liabilities and equity</t>
  </si>
  <si>
    <t>Total performance bonds, stand-by and L/Cs.</t>
  </si>
  <si>
    <t>Undrawn credit lines, advised but not committed</t>
  </si>
  <si>
    <t>Total derivatives (notional) and others</t>
  </si>
  <si>
    <t>(1) Includes mainly accounts receivables from brokerage and others.</t>
  </si>
  <si>
    <t>Cash and cash equivalents</t>
  </si>
  <si>
    <t>Separate Statement of Financal Position</t>
  </si>
  <si>
    <t xml:space="preserve">As of </t>
  </si>
  <si>
    <t>At fair value through profit or loss</t>
  </si>
  <si>
    <t xml:space="preserve">Fair value through other comprehensive income investments </t>
  </si>
  <si>
    <t xml:space="preserve">In subsidiaries and associates investments </t>
  </si>
  <si>
    <t>Other assets</t>
  </si>
  <si>
    <t>LIABILITIES AND NET SHAREHOLDERS' EQUITY</t>
  </si>
  <si>
    <t>Dividend Payable</t>
  </si>
  <si>
    <t>NET EQUITY</t>
  </si>
  <si>
    <t>Reserve</t>
  </si>
  <si>
    <t>Unrealized results</t>
  </si>
  <si>
    <t>Total net equity</t>
  </si>
  <si>
    <t>Total Liabilities And Equity</t>
  </si>
  <si>
    <t>Interest income</t>
  </si>
  <si>
    <t>Net share of the income from investments in subsidiaries and associates</t>
  </si>
  <si>
    <t>Interest and similar income</t>
  </si>
  <si>
    <t xml:space="preserve">Net gain on financial assets at fair value through profit or loss </t>
  </si>
  <si>
    <t>Total income</t>
  </si>
  <si>
    <t>Interest and similar expense</t>
  </si>
  <si>
    <t>Administrative and general expenses</t>
  </si>
  <si>
    <t>Operating income</t>
  </si>
  <si>
    <t>Exchange differences, net</t>
  </si>
  <si>
    <t>Other, net</t>
  </si>
  <si>
    <t>Profit before income tax</t>
  </si>
  <si>
    <t>Net income</t>
  </si>
  <si>
    <t>Double Leverage Ratio</t>
  </si>
  <si>
    <t>BANCO DE CREDITO DEL PERU AND SUBSIDIARIES</t>
  </si>
  <si>
    <t>SELECTED FINANCIAL INDICATORS</t>
  </si>
  <si>
    <r>
      <t xml:space="preserve">Earnings per share </t>
    </r>
    <r>
      <rPr>
        <vertAlign val="superscript"/>
        <sz val="11"/>
        <rFont val="Calibri   "/>
      </rPr>
      <t>(1)</t>
    </r>
  </si>
  <si>
    <r>
      <t xml:space="preserve">ROAA </t>
    </r>
    <r>
      <rPr>
        <vertAlign val="superscript"/>
        <sz val="11"/>
        <rFont val="Calibri   "/>
      </rPr>
      <t>(2)(3)</t>
    </r>
  </si>
  <si>
    <r>
      <t>ROAE</t>
    </r>
    <r>
      <rPr>
        <vertAlign val="superscript"/>
        <sz val="11"/>
        <rFont val="Calibri   "/>
      </rPr>
      <t xml:space="preserve"> (2)(3)</t>
    </r>
  </si>
  <si>
    <r>
      <t>Net interest margin</t>
    </r>
    <r>
      <rPr>
        <vertAlign val="superscript"/>
        <sz val="11"/>
        <rFont val="Calibri   "/>
      </rPr>
      <t xml:space="preserve"> (2)(3)</t>
    </r>
  </si>
  <si>
    <t>Provision for credit losses on loan portfolio</t>
  </si>
  <si>
    <r>
      <t xml:space="preserve">Risk adjusted NIM </t>
    </r>
    <r>
      <rPr>
        <vertAlign val="superscript"/>
        <sz val="11"/>
        <rFont val="Calibri   "/>
      </rPr>
      <t>(2)(3)</t>
    </r>
  </si>
  <si>
    <r>
      <t xml:space="preserve">Funding Cost </t>
    </r>
    <r>
      <rPr>
        <vertAlign val="superscript"/>
        <sz val="11"/>
        <rFont val="Calibri   "/>
      </rPr>
      <t>(2)(3)(4)</t>
    </r>
  </si>
  <si>
    <t xml:space="preserve">Fair value through profit or loss investments </t>
  </si>
  <si>
    <t>Quality of loan portfolio</t>
  </si>
  <si>
    <t>NPL ratio</t>
  </si>
  <si>
    <t>Coverage of IOLs</t>
  </si>
  <si>
    <t>Coverage of NPLs</t>
  </si>
  <si>
    <t>Net gain on foreign exchange transactions</t>
  </si>
  <si>
    <r>
      <t xml:space="preserve">Cost of risk </t>
    </r>
    <r>
      <rPr>
        <vertAlign val="superscript"/>
        <sz val="11"/>
        <rFont val="Calibri   "/>
      </rPr>
      <t>(5)</t>
    </r>
  </si>
  <si>
    <t>Less - allowance for loan losses</t>
  </si>
  <si>
    <t>Net gain from exchange differences</t>
  </si>
  <si>
    <r>
      <t xml:space="preserve">Oper. expenses as a percent. of total income - reported </t>
    </r>
    <r>
      <rPr>
        <vertAlign val="superscript"/>
        <sz val="11"/>
        <rFont val="Calibri   "/>
      </rPr>
      <t>(6)</t>
    </r>
  </si>
  <si>
    <t>Oper. expenses as a percent. of total income - including all other items</t>
  </si>
  <si>
    <r>
      <t xml:space="preserve">Property, furniture and equipment, net </t>
    </r>
    <r>
      <rPr>
        <b/>
        <vertAlign val="superscript"/>
        <sz val="11"/>
        <rFont val="Calibri   "/>
      </rPr>
      <t>(1)</t>
    </r>
  </si>
  <si>
    <r>
      <t xml:space="preserve">Oper. expenses as a percent. of av. tot. assets </t>
    </r>
    <r>
      <rPr>
        <vertAlign val="superscript"/>
        <sz val="11"/>
        <rFont val="Calibri   "/>
      </rPr>
      <t>(2)(3)(6)</t>
    </r>
  </si>
  <si>
    <r>
      <t xml:space="preserve">Other assets </t>
    </r>
    <r>
      <rPr>
        <b/>
        <vertAlign val="superscript"/>
        <sz val="11"/>
        <rFont val="Calibri   "/>
      </rPr>
      <t>(2)</t>
    </r>
  </si>
  <si>
    <t xml:space="preserve"> </t>
  </si>
  <si>
    <t>Administrative expenses</t>
  </si>
  <si>
    <t>N° of outstanding shares (Million)</t>
  </si>
  <si>
    <t>Depreciation and amortization</t>
  </si>
  <si>
    <t>Liabilities and Equity</t>
  </si>
  <si>
    <t>Other expenses</t>
  </si>
  <si>
    <t>(1) Shares outstanding of 10,217 million is used for all periods since shares have been issued only for capitalization of profits.</t>
  </si>
  <si>
    <r>
      <t xml:space="preserve">Non-interest bearing </t>
    </r>
    <r>
      <rPr>
        <vertAlign val="superscript"/>
        <sz val="11"/>
        <rFont val="Calibri   "/>
      </rPr>
      <t>(1)</t>
    </r>
  </si>
  <si>
    <t>(2) Ratios are annualized.</t>
  </si>
  <si>
    <r>
      <t>Interest bearing</t>
    </r>
    <r>
      <rPr>
        <vertAlign val="superscript"/>
        <sz val="11"/>
        <rFont val="Calibri   "/>
      </rPr>
      <t xml:space="preserve"> (1)</t>
    </r>
  </si>
  <si>
    <t>(3) Averages are determined as the average of period-beginning and period-ending balances.</t>
  </si>
  <si>
    <t>(4) The funding costs differs from previously reported due to a methodoloy change in the denominator, which no longer includes the following accounts: acceptances outstanding, reserves for property and casualty claims, reserve for unearned premiums, reinsurance payable and other liabilities.</t>
  </si>
  <si>
    <r>
      <t xml:space="preserve">BCRP instruments </t>
    </r>
    <r>
      <rPr>
        <vertAlign val="superscript"/>
        <sz val="8.8000000000000007"/>
        <rFont val="Calibri   "/>
      </rPr>
      <t>(4)</t>
    </r>
  </si>
  <si>
    <t>(5) Cost of risk: Annualized provision for loan losses / Total loans.</t>
  </si>
  <si>
    <t xml:space="preserve">(6)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</si>
  <si>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r>
      <t xml:space="preserve">Due to banks and correspondents </t>
    </r>
    <r>
      <rPr>
        <b/>
        <vertAlign val="superscript"/>
        <sz val="8.8000000000000007"/>
        <rFont val="Calibri   "/>
      </rPr>
      <t>(4)</t>
    </r>
  </si>
  <si>
    <t>Net profit attributable to BCP Consolidated</t>
  </si>
  <si>
    <r>
      <t xml:space="preserve">Other liabilities </t>
    </r>
    <r>
      <rPr>
        <b/>
        <vertAlign val="superscript"/>
        <sz val="11"/>
        <rFont val="Calibri   "/>
      </rPr>
      <t>(3)</t>
    </r>
  </si>
  <si>
    <t>Unrealized gains and losses</t>
  </si>
  <si>
    <t>(1) Right of use asset of lease contracts is included by application of IFRS 16.</t>
  </si>
  <si>
    <t>(2) Mainly includes intangible assets, other receivable accounts and tax credit.</t>
  </si>
  <si>
    <t>(3) Mainly includes other payable accounts.</t>
  </si>
  <si>
    <t>(4) Figures differ from those presented in fiscal year 2020.</t>
  </si>
  <si>
    <t xml:space="preserve">BANCO DE CREDITO DEL PERU </t>
  </si>
  <si>
    <t xml:space="preserve">BANCO DE CRÉDITO DEL PERÚ </t>
  </si>
  <si>
    <t>STATEMENT OF FINANCIAL POSITION</t>
  </si>
  <si>
    <t>STATEMENT OF INCOME</t>
  </si>
  <si>
    <r>
      <t xml:space="preserve">ROAA </t>
    </r>
    <r>
      <rPr>
        <vertAlign val="superscript"/>
        <sz val="11"/>
        <rFont val="Calibri   "/>
      </rPr>
      <t>(2)(1)</t>
    </r>
  </si>
  <si>
    <r>
      <t xml:space="preserve">ROAE </t>
    </r>
    <r>
      <rPr>
        <vertAlign val="superscript"/>
        <sz val="11"/>
        <rFont val="Calibri   "/>
      </rPr>
      <t>(2)(1)</t>
    </r>
  </si>
  <si>
    <r>
      <t>Net interest margin</t>
    </r>
    <r>
      <rPr>
        <vertAlign val="superscript"/>
        <sz val="11"/>
        <rFont val="Calibri   "/>
      </rPr>
      <t xml:space="preserve"> (1)(2)</t>
    </r>
  </si>
  <si>
    <r>
      <t xml:space="preserve">Risk adjusted NIM </t>
    </r>
    <r>
      <rPr>
        <vertAlign val="superscript"/>
        <sz val="11"/>
        <rFont val="Calibri   "/>
      </rPr>
      <t>(1)(2)</t>
    </r>
  </si>
  <si>
    <r>
      <t xml:space="preserve">Funding Cost </t>
    </r>
    <r>
      <rPr>
        <vertAlign val="superscript"/>
        <sz val="11"/>
        <rFont val="Calibri   "/>
      </rPr>
      <t>(1)(2)</t>
    </r>
  </si>
  <si>
    <r>
      <t xml:space="preserve">Cost of risk </t>
    </r>
    <r>
      <rPr>
        <vertAlign val="superscript"/>
        <sz val="11"/>
        <rFont val="Calibri   "/>
      </rPr>
      <t>(3)</t>
    </r>
  </si>
  <si>
    <r>
      <t xml:space="preserve">Oper. expenses as a percent. of total income - reported </t>
    </r>
    <r>
      <rPr>
        <vertAlign val="superscript"/>
        <sz val="11"/>
        <rFont val="Calibri   "/>
      </rPr>
      <t>(4)</t>
    </r>
  </si>
  <si>
    <t>Net gain from associates</t>
  </si>
  <si>
    <r>
      <t xml:space="preserve">Oper. expenses as a percent. of av. tot. assets </t>
    </r>
    <r>
      <rPr>
        <vertAlign val="superscript"/>
        <sz val="11"/>
        <rFont val="Calibri   "/>
      </rPr>
      <t>(1)(2)</t>
    </r>
  </si>
  <si>
    <t>(1) Ratios are annualized.</t>
  </si>
  <si>
    <t xml:space="preserve">Property, furniture and equipment, net </t>
  </si>
  <si>
    <t>(2) Averages are determined as the average of period-beginning and period-ending balances.</t>
  </si>
  <si>
    <t>(3) Cost of risk: Annualized provision for loan losses / Total loans.</t>
  </si>
  <si>
    <t xml:space="preserve">(4) Total income includes net interest income, fee income, net gain on foreign exchange transactions, result on exchange difference and net gain on derivatives. Operating expenses includes Salaries and social benefits, administrative, general and tax expenses and depreciation and amortization. </t>
  </si>
  <si>
    <r>
      <t xml:space="preserve">Other assets </t>
    </r>
    <r>
      <rPr>
        <vertAlign val="superscript"/>
        <sz val="11"/>
        <rFont val="Calibri   "/>
      </rPr>
      <t>(1)</t>
    </r>
  </si>
  <si>
    <r>
      <t xml:space="preserve">Depreciation and amortization </t>
    </r>
    <r>
      <rPr>
        <vertAlign val="superscript"/>
        <sz val="11"/>
        <rFont val="Calibri   "/>
      </rPr>
      <t>(2)</t>
    </r>
  </si>
  <si>
    <r>
      <t>Non-interest bearing</t>
    </r>
    <r>
      <rPr>
        <vertAlign val="superscript"/>
        <sz val="11"/>
        <rFont val="Calibri   "/>
      </rPr>
      <t xml:space="preserve"> </t>
    </r>
  </si>
  <si>
    <r>
      <t>Interest bearing</t>
    </r>
    <r>
      <rPr>
        <vertAlign val="superscript"/>
        <sz val="11"/>
        <rFont val="Calibri   "/>
      </rPr>
      <t xml:space="preserve"> </t>
    </r>
  </si>
  <si>
    <t>Net profit attributable to BCP Stand-alone</t>
  </si>
  <si>
    <t>(1) As of 2019, financing expenses related to lease agreements is included according to the application of IFRS 16.</t>
  </si>
  <si>
    <t>(2) From this quarter, the effect is being incorporated by the application of IFRS 16, which corresponds to a greater depreciation for the asset for right-of-use". Likewise, the expenses related to the depreciation of improvements in building for rent is being reclassified to the item "Other expenses".</t>
  </si>
  <si>
    <r>
      <t xml:space="preserve">Other liabilities </t>
    </r>
    <r>
      <rPr>
        <vertAlign val="superscript"/>
        <sz val="11"/>
        <rFont val="Calibri   "/>
      </rPr>
      <t>(2)</t>
    </r>
  </si>
  <si>
    <t>(1) Mainly includes intangible assets, other receivable accounts and tax credit.</t>
  </si>
  <si>
    <t>(2) Mainly includes other payable accounts.</t>
  </si>
  <si>
    <t>BCP BOLIVIA</t>
  </si>
  <si>
    <t>Refinanced</t>
  </si>
  <si>
    <t>Net loans</t>
  </si>
  <si>
    <t>Property, plant and equipment, net</t>
  </si>
  <si>
    <t>Total assets</t>
  </si>
  <si>
    <t>Bonds and subordinated debt</t>
  </si>
  <si>
    <t>Total liabilities</t>
  </si>
  <si>
    <t>TOTAL LIABILITIES AND NET SHAREHOLDERS' EQUITY</t>
  </si>
  <si>
    <t xml:space="preserve">Provision for loan losses, net of recoveries </t>
  </si>
  <si>
    <t>Net interest income after provisions</t>
  </si>
  <si>
    <t>Translation result</t>
  </si>
  <si>
    <t>Income taxes</t>
  </si>
  <si>
    <t>Efficiency ratio</t>
  </si>
  <si>
    <t>-70 pbs</t>
  </si>
  <si>
    <t>360 pbs</t>
  </si>
  <si>
    <t>L/D ratio</t>
  </si>
  <si>
    <t>74 pbs</t>
  </si>
  <si>
    <t>100 pbs</t>
  </si>
  <si>
    <t>-22 pbs</t>
  </si>
  <si>
    <t>-211 pbs</t>
  </si>
  <si>
    <t>-26230 pbs</t>
  </si>
  <si>
    <t>-2214 pbs</t>
  </si>
  <si>
    <t>-15850 pbs</t>
  </si>
  <si>
    <t>7352 pbs</t>
  </si>
  <si>
    <t>MIBANCO</t>
  </si>
  <si>
    <t>N/A</t>
  </si>
  <si>
    <t>-258 pbs</t>
  </si>
  <si>
    <t>-377 pbs</t>
  </si>
  <si>
    <t>1440 pbs</t>
  </si>
  <si>
    <t>ROAE incl. Goowdill</t>
  </si>
  <si>
    <t>-347 pbs</t>
  </si>
  <si>
    <t>1380 pbs</t>
  </si>
  <si>
    <t>-115 pbs</t>
  </si>
  <si>
    <t>400 pbs</t>
  </si>
  <si>
    <t>10 pbs</t>
  </si>
  <si>
    <t>-230 pbs</t>
  </si>
  <si>
    <t>12 pbs</t>
  </si>
  <si>
    <t>-240 pbs</t>
  </si>
  <si>
    <t>-608 pbs</t>
  </si>
  <si>
    <t>-3640 pbs</t>
  </si>
  <si>
    <t>-578 pbs</t>
  </si>
  <si>
    <t>-3450 pbs</t>
  </si>
  <si>
    <r>
      <t xml:space="preserve">Branches </t>
    </r>
    <r>
      <rPr>
        <vertAlign val="superscript"/>
        <sz val="11"/>
        <rFont val="Calibri   "/>
      </rPr>
      <t>(1)</t>
    </r>
  </si>
  <si>
    <t>(1) Includes Banco de la Nacion branches, which in March 21, December 21 ans March 22 were 34.</t>
  </si>
  <si>
    <t>Income from commissions</t>
  </si>
  <si>
    <t>Administrative and sale expenses</t>
  </si>
  <si>
    <t>Net income before translation results</t>
  </si>
  <si>
    <t xml:space="preserve">Translations results </t>
  </si>
  <si>
    <t xml:space="preserve">Net income </t>
  </si>
  <si>
    <r>
      <t xml:space="preserve">ROAE </t>
    </r>
    <r>
      <rPr>
        <b/>
        <vertAlign val="superscript"/>
        <sz val="11"/>
        <rFont val="Calibri    "/>
      </rPr>
      <t>(1)</t>
    </r>
  </si>
  <si>
    <t>-566 pbs</t>
  </si>
  <si>
    <t>-147 pbs</t>
  </si>
  <si>
    <t>(1) Net shareholders' equity includes unrealized gains from Prima's investment portfolio.</t>
  </si>
  <si>
    <t>Net shareholders' equity</t>
  </si>
  <si>
    <t>Funds under management</t>
  </si>
  <si>
    <t>% share</t>
  </si>
  <si>
    <t>Fund 0</t>
  </si>
  <si>
    <t>Fund 1</t>
  </si>
  <si>
    <t>Fund 2</t>
  </si>
  <si>
    <t>Fund 3</t>
  </si>
  <si>
    <t>Total S/ Millions</t>
  </si>
  <si>
    <t>Source: SBS.</t>
  </si>
  <si>
    <t>Nominal profitability over the last 12 months</t>
  </si>
  <si>
    <t>Dec 21 / Dec 20</t>
  </si>
  <si>
    <t>Mar 22 / Mar 21</t>
  </si>
  <si>
    <t>Main indicators and market share</t>
  </si>
  <si>
    <t>Prima</t>
  </si>
  <si>
    <t>System</t>
  </si>
  <si>
    <t>% Share 
1Q22</t>
  </si>
  <si>
    <t>Affiliates</t>
  </si>
  <si>
    <r>
      <t>New affiliations</t>
    </r>
    <r>
      <rPr>
        <vertAlign val="superscript"/>
        <sz val="11"/>
        <rFont val="Calibri    "/>
      </rPr>
      <t xml:space="preserve"> (1)</t>
    </r>
  </si>
  <si>
    <t>Funds under management (S/ Millions)</t>
  </si>
  <si>
    <t xml:space="preserve">Collections (S/ Millions) </t>
  </si>
  <si>
    <t>Source: SBS</t>
  </si>
  <si>
    <t>(1) As of June 2019, another AFP has the exclusivity of affiliations.</t>
  </si>
  <si>
    <t>GRUPO PACIFICO *</t>
  </si>
  <si>
    <t>(S/ in thousands )</t>
  </si>
  <si>
    <t xml:space="preserve"> % change</t>
  </si>
  <si>
    <r>
      <t xml:space="preserve">Invesment on securities </t>
    </r>
    <r>
      <rPr>
        <vertAlign val="superscript"/>
        <sz val="11"/>
        <color theme="1"/>
        <rFont val="Calibri   "/>
      </rPr>
      <t>(6)</t>
    </r>
  </si>
  <si>
    <t>Technical reserves</t>
  </si>
  <si>
    <t>Net underwriting expenses</t>
  </si>
  <si>
    <t>Underwriting result</t>
  </si>
  <si>
    <t>Net financial income</t>
  </si>
  <si>
    <t>Other income</t>
  </si>
  <si>
    <t>Traslations results</t>
  </si>
  <si>
    <t>EPS business deduction</t>
  </si>
  <si>
    <t>Medical Assistance insurance deduction</t>
  </si>
  <si>
    <t>Income before minority interest</t>
  </si>
  <si>
    <t>Ratios</t>
  </si>
  <si>
    <t>Ceded</t>
  </si>
  <si>
    <t>330 pbs</t>
  </si>
  <si>
    <r>
      <t xml:space="preserve">Loss ratio </t>
    </r>
    <r>
      <rPr>
        <vertAlign val="superscript"/>
        <sz val="11"/>
        <color theme="1"/>
        <rFont val="Calibri   "/>
      </rPr>
      <t>(1)</t>
    </r>
  </si>
  <si>
    <t>Fees + underwriting expenses, net / net earned premiums</t>
  </si>
  <si>
    <t>-60 pbs</t>
  </si>
  <si>
    <t xml:space="preserve">Operating expenses / net earned premiums </t>
  </si>
  <si>
    <t>-80 pbs</t>
  </si>
  <si>
    <r>
      <t xml:space="preserve">ROAE </t>
    </r>
    <r>
      <rPr>
        <vertAlign val="superscript"/>
        <sz val="11"/>
        <color theme="1"/>
        <rFont val="Calibri   "/>
      </rPr>
      <t xml:space="preserve">(2)(3) </t>
    </r>
  </si>
  <si>
    <t>2740 pbs</t>
  </si>
  <si>
    <t>Return on written premiums</t>
  </si>
  <si>
    <t>120 pbs</t>
  </si>
  <si>
    <t>1580 pbs</t>
  </si>
  <si>
    <r>
      <t xml:space="preserve">Combined ratio of Life </t>
    </r>
    <r>
      <rPr>
        <vertAlign val="superscript"/>
        <sz val="11"/>
        <color theme="1"/>
        <rFont val="Calibri   "/>
      </rPr>
      <t>(4)</t>
    </r>
  </si>
  <si>
    <t>-710 pbs</t>
  </si>
  <si>
    <t>-4380 pbs</t>
  </si>
  <si>
    <r>
      <t xml:space="preserve">Combined ratio of P&amp;C </t>
    </r>
    <r>
      <rPr>
        <vertAlign val="superscript"/>
        <sz val="11"/>
        <color theme="1"/>
        <rFont val="Calibri   "/>
      </rPr>
      <t>(5)</t>
    </r>
  </si>
  <si>
    <r>
      <t>Equity requirement ratio</t>
    </r>
    <r>
      <rPr>
        <vertAlign val="superscript"/>
        <sz val="11"/>
        <rFont val="Calibri   "/>
      </rPr>
      <t xml:space="preserve"> (7)</t>
    </r>
  </si>
  <si>
    <t>600 pbs</t>
  </si>
  <si>
    <t>-100 pbs</t>
  </si>
  <si>
    <t>*Financial statements without consolidation adjustments.</t>
  </si>
  <si>
    <t>(1) Net claims / Net earned premiums.</t>
  </si>
  <si>
    <t>(2) Includes unrealized gains.</t>
  </si>
  <si>
    <t>(3) Annualized and average are determined as the average of period beginning and period ending.</t>
  </si>
  <si>
    <t>(4) (Net claims / Net earned premiums) + Reserves / Net earned premiums) + [(Acquisition cost + total expenses) / Net earned premiums] - (Net Financial Income without real state sales, securities sales, impairment loss and fluctuation / Net earned premiums).</t>
  </si>
  <si>
    <t>(5) (Net claims / Net earned premiums) + [(Acquisition cost + total expenses) / Net earned premiums].</t>
  </si>
  <si>
    <t>(6) Excluding investments in real estate.</t>
  </si>
  <si>
    <t>(7) Support to cover credit risk, market risk and operational risk.</t>
  </si>
  <si>
    <t>Corporate health insurance and Medical services</t>
  </si>
  <si>
    <t>(in thousands S/)</t>
  </si>
  <si>
    <t>Results</t>
  </si>
  <si>
    <t xml:space="preserve">Net claims </t>
  </si>
  <si>
    <t xml:space="preserve">Underwriting result </t>
  </si>
  <si>
    <t>Net income before Medical services</t>
  </si>
  <si>
    <t>Net income of Medical services</t>
  </si>
  <si>
    <t>Net gain on sales of securities</t>
  </si>
  <si>
    <t>Derivative Result</t>
  </si>
  <si>
    <t>Result from exposure to the exchange rate</t>
  </si>
  <si>
    <r>
      <t>Operating expenses</t>
    </r>
    <r>
      <rPr>
        <vertAlign val="superscript"/>
        <sz val="11"/>
        <color rgb="FF000000"/>
        <rFont val="Calibri   "/>
      </rPr>
      <t xml:space="preserve"> (1)</t>
    </r>
  </si>
  <si>
    <t xml:space="preserve">Operating income </t>
  </si>
  <si>
    <r>
      <t>Non-controlling interest</t>
    </r>
    <r>
      <rPr>
        <vertAlign val="superscript"/>
        <sz val="11"/>
        <color rgb="FF000000"/>
        <rFont val="Calibri   "/>
      </rPr>
      <t xml:space="preserve"> </t>
    </r>
  </si>
  <si>
    <t>* Unaudited results.</t>
  </si>
  <si>
    <t xml:space="preserve">(1) Includes: Salaries and employees benefits + Administrative expenses + Assigned expenses + Depreciation and amortization + Tax and contributions + Other expenses. </t>
  </si>
  <si>
    <t>(3) Up to 1.25% of total risk-weighted assets of Banco de Crédito del Perú, Solución Empresa Administradora Hipotecaria, Mibanco and ASB Bank Corp.</t>
  </si>
  <si>
    <t>Local Currency (LC)</t>
  </si>
  <si>
    <t>Foreign Currency (FC)</t>
  </si>
  <si>
    <t>Measured in Average Daily Balances. For consolidation purposes, loans generated in FC are converted to LC.</t>
  </si>
  <si>
    <t>Measured in Average Daily Balances.</t>
  </si>
  <si>
    <t>Largest contraction in volumes</t>
  </si>
  <si>
    <t>Highest growth in volumes</t>
  </si>
  <si>
    <t>37 bps</t>
  </si>
  <si>
    <t>-92 bps</t>
  </si>
  <si>
    <t>(12) Common Equity Tier I calculated based on IFRS Accounting.</t>
  </si>
  <si>
    <t xml:space="preserve"> Mibanco </t>
  </si>
  <si>
    <t xml:space="preserve"> Grupo Pacifico </t>
  </si>
  <si>
    <t xml:space="preserve">Net interest income </t>
  </si>
  <si>
    <t>Net interest margin</t>
  </si>
  <si>
    <t>Risk-adjusted Net interest margin</t>
  </si>
  <si>
    <r>
      <t xml:space="preserve">RAM (S/ Millions) </t>
    </r>
    <r>
      <rPr>
        <vertAlign val="superscript"/>
        <sz val="11"/>
        <rFont val="Calibri    "/>
      </rPr>
      <t>(2)</t>
    </r>
  </si>
  <si>
    <t xml:space="preserve">(2) Prima AFP estimate: Average of aggregated income for flow during the last 4 months, excluding special collections and voluntary contribution fees. </t>
  </si>
  <si>
    <t>(*) The net profitability of lace and mutual funds is being presented net of taxes, for which the retroactive change was made (it was presented gross before)</t>
  </si>
  <si>
    <t>Other income and expenses, net (profitability of lace)*</t>
  </si>
  <si>
    <t>Voluntary contributions (S/ Millions)</t>
  </si>
  <si>
    <t>(3) Figure 4Q21 differ from previously reported.</t>
  </si>
  <si>
    <t>Digital Strategy</t>
  </si>
  <si>
    <r>
      <t xml:space="preserve">Transformation of traditional businesses </t>
    </r>
    <r>
      <rPr>
        <b/>
        <i/>
        <vertAlign val="superscript"/>
        <sz val="10"/>
        <color rgb="FFFFFFFF"/>
        <rFont val="Calibri"/>
        <family val="2"/>
        <scheme val="minor"/>
      </rPr>
      <t>(1)</t>
    </r>
  </si>
  <si>
    <t>Subsidiary</t>
  </si>
  <si>
    <t>1Q19</t>
  </si>
  <si>
    <t>Day-to-day</t>
  </si>
  <si>
    <r>
      <t xml:space="preserve">Digital Clients </t>
    </r>
    <r>
      <rPr>
        <vertAlign val="superscript"/>
        <sz val="10"/>
        <color rgb="FF000000"/>
        <rFont val="Calibri"/>
        <family val="2"/>
        <scheme val="minor"/>
      </rPr>
      <t>(2)</t>
    </r>
  </si>
  <si>
    <t xml:space="preserve">BCP </t>
  </si>
  <si>
    <r>
      <t xml:space="preserve">Digital Monetary Transactions </t>
    </r>
    <r>
      <rPr>
        <vertAlign val="superscript"/>
        <sz val="10"/>
        <color rgb="FF000000"/>
        <rFont val="Calibri"/>
        <family val="2"/>
        <scheme val="minor"/>
      </rPr>
      <t>(3)</t>
    </r>
  </si>
  <si>
    <t>Transactional Cost per Unit (S/)</t>
  </si>
  <si>
    <r>
      <t xml:space="preserve">Disbursements through Leads </t>
    </r>
    <r>
      <rPr>
        <vertAlign val="superscript"/>
        <sz val="10"/>
        <color rgb="FF000000"/>
        <rFont val="Calibri"/>
        <family val="2"/>
        <scheme val="minor"/>
      </rPr>
      <t>(4)</t>
    </r>
  </si>
  <si>
    <t>N.A.</t>
  </si>
  <si>
    <r>
      <t xml:space="preserve">Disbursements through Alternative Channels </t>
    </r>
    <r>
      <rPr>
        <vertAlign val="superscript"/>
        <sz val="10"/>
        <color rgb="FF000000"/>
        <rFont val="Calibri"/>
        <family val="2"/>
        <scheme val="minor"/>
      </rPr>
      <t>(5)</t>
    </r>
  </si>
  <si>
    <t>Cashless</t>
  </si>
  <si>
    <r>
      <t xml:space="preserve">Cashless Transactions </t>
    </r>
    <r>
      <rPr>
        <vertAlign val="superscript"/>
        <sz val="10"/>
        <color rgb="FF000000"/>
        <rFont val="Calibri"/>
        <family val="2"/>
        <scheme val="minor"/>
      </rPr>
      <t>(6)</t>
    </r>
  </si>
  <si>
    <t>Mobile Banking Rating</t>
  </si>
  <si>
    <t>BCP</t>
  </si>
  <si>
    <t>Digital Acquisition</t>
  </si>
  <si>
    <r>
      <t xml:space="preserve">Digital Sales </t>
    </r>
    <r>
      <rPr>
        <vertAlign val="superscript"/>
        <sz val="10"/>
        <color rgb="FF000000"/>
        <rFont val="Calibri"/>
        <family val="2"/>
        <scheme val="minor"/>
      </rPr>
      <t>(7)</t>
    </r>
  </si>
  <si>
    <r>
      <t>(1)</t>
    </r>
    <r>
      <rPr>
        <sz val="7"/>
        <color rgb="FF000000"/>
        <rFont val="Times New Roman"/>
        <family val="1"/>
      </rPr>
      <t xml:space="preserve">        </t>
    </r>
    <r>
      <rPr>
        <sz val="6.5"/>
        <color rgb="FF000000"/>
        <rFont val="Calibri"/>
        <family val="2"/>
        <scheme val="minor"/>
      </rPr>
      <t>Figures as of March 2019, 2021 and 2022</t>
    </r>
  </si>
  <si>
    <r>
      <t>(2)</t>
    </r>
    <r>
      <rPr>
        <sz val="7"/>
        <color rgb="FF000000"/>
        <rFont val="Times New Roman"/>
        <family val="1"/>
      </rPr>
      <t xml:space="preserve">        </t>
    </r>
    <r>
      <rPr>
        <sz val="6.5"/>
        <color rgb="FF000000"/>
        <rFont val="Calibri"/>
        <family val="2"/>
        <scheme val="minor"/>
      </rPr>
      <t xml:space="preserve">Digital clients: Retail banking customers who carry out 50% of their monetary transactions through digital channels; or bought products online in the last 12 months. Digital Clients/ Total retail clients. </t>
    </r>
  </si>
  <si>
    <r>
      <t>(3)</t>
    </r>
    <r>
      <rPr>
        <sz val="7"/>
        <color rgb="FF000000"/>
        <rFont val="Times New Roman"/>
        <family val="1"/>
      </rPr>
      <t xml:space="preserve">        </t>
    </r>
    <r>
      <rPr>
        <sz val="6.5"/>
        <color rgb="FF000000"/>
        <rFont val="Calibri"/>
        <family val="2"/>
        <scheme val="minor"/>
      </rPr>
      <t xml:space="preserve">Retail Transactions made through Mobile Banking, Internet Banking, Yape and Telecredito / Total Retail monetary transactions. </t>
    </r>
  </si>
  <si>
    <r>
      <t>(4)</t>
    </r>
    <r>
      <rPr>
        <sz val="7"/>
        <color rgb="FF000000"/>
        <rFont val="Times New Roman"/>
        <family val="1"/>
      </rPr>
      <t xml:space="preserve">        </t>
    </r>
    <r>
      <rPr>
        <sz val="6.5"/>
        <color rgb="FF000000"/>
        <rFont val="Calibri"/>
        <family val="2"/>
        <scheme val="minor"/>
      </rPr>
      <t xml:space="preserve">Disbursements generated by a lead/ Total disbursements. </t>
    </r>
  </si>
  <si>
    <r>
      <t>(5)</t>
    </r>
    <r>
      <rPr>
        <sz val="7"/>
        <color rgb="FF000000"/>
        <rFont val="Times New Roman"/>
        <family val="1"/>
      </rPr>
      <t xml:space="preserve">        </t>
    </r>
    <r>
      <rPr>
        <sz val="6.5"/>
        <color rgb="FF000000"/>
        <rFont val="Calibri"/>
        <family val="2"/>
        <scheme val="minor"/>
      </rPr>
      <t xml:space="preserve">Disbursements made to alternative channels/ Total disbursements. </t>
    </r>
  </si>
  <si>
    <r>
      <t>(6)</t>
    </r>
    <r>
      <rPr>
        <sz val="7"/>
        <color rgb="FF000000"/>
        <rFont val="Times New Roman"/>
        <family val="1"/>
      </rPr>
      <t xml:space="preserve">        </t>
    </r>
    <r>
      <rPr>
        <sz val="6.5"/>
        <color rgb="FF000000"/>
        <rFont val="Calibri"/>
        <family val="2"/>
        <scheme val="minor"/>
      </rPr>
      <t xml:space="preserve">Retail amount transacted through Mobile Banking, Internet Banking, Yape and POS/ Total retail amount transacted. </t>
    </r>
  </si>
  <si>
    <r>
      <t>(7)</t>
    </r>
    <r>
      <rPr>
        <sz val="7"/>
        <color rgb="FF000000"/>
        <rFont val="Times New Roman"/>
        <family val="1"/>
      </rPr>
      <t xml:space="preserve">        </t>
    </r>
    <r>
      <rPr>
        <sz val="6.5"/>
        <color rgb="FF000000"/>
        <rFont val="Calibri"/>
        <family val="2"/>
        <scheme val="minor"/>
      </rPr>
      <t xml:space="preserve">Retail Units sold through digital channels/ Total Retail Units sold. </t>
    </r>
  </si>
  <si>
    <t xml:space="preserve">Credicorp Ltd. Financial Data 1Q22 </t>
  </si>
  <si>
    <r>
      <t xml:space="preserve">Disruptive Initiatives: Yape </t>
    </r>
    <r>
      <rPr>
        <b/>
        <i/>
        <vertAlign val="superscript"/>
        <sz val="10"/>
        <color rgb="FF000000"/>
        <rFont val="Calibri"/>
        <family val="2"/>
        <scheme val="minor"/>
      </rPr>
      <t>(1)</t>
    </r>
  </si>
  <si>
    <t xml:space="preserve">Users (thousands)  </t>
  </si>
  <si>
    <r>
      <t xml:space="preserve">% of BCP Client Users </t>
    </r>
    <r>
      <rPr>
        <b/>
        <i/>
        <vertAlign val="superscript"/>
        <sz val="10"/>
        <color rgb="FF000000"/>
        <rFont val="Calibri"/>
        <family val="2"/>
        <scheme val="minor"/>
      </rPr>
      <t>(2)</t>
    </r>
  </si>
  <si>
    <r>
      <t xml:space="preserve">% of Yapecard Users </t>
    </r>
    <r>
      <rPr>
        <b/>
        <i/>
        <vertAlign val="superscript"/>
        <sz val="10"/>
        <color rgb="FF000000"/>
        <rFont val="Calibri"/>
        <family val="2"/>
        <scheme val="minor"/>
      </rPr>
      <t>(3)</t>
    </r>
  </si>
  <si>
    <r>
      <t xml:space="preserve">Active Users (millions) </t>
    </r>
    <r>
      <rPr>
        <b/>
        <i/>
        <vertAlign val="superscript"/>
        <sz val="10"/>
        <color rgb="FF000000"/>
        <rFont val="Calibri"/>
        <family val="2"/>
        <scheme val="minor"/>
      </rPr>
      <t>(4)</t>
    </r>
  </si>
  <si>
    <r>
      <t xml:space="preserve">% Active Monthly Users </t>
    </r>
    <r>
      <rPr>
        <b/>
        <i/>
        <vertAlign val="superscript"/>
        <sz val="10"/>
        <color rgb="FF000000"/>
        <rFont val="Calibri"/>
        <family val="2"/>
        <scheme val="minor"/>
      </rPr>
      <t>(5)</t>
    </r>
  </si>
  <si>
    <t xml:space="preserve">No. of Monthly Transactins (thousand) </t>
  </si>
  <si>
    <t xml:space="preserve">Monthly Transaction Amount (million, S/) </t>
  </si>
  <si>
    <r>
      <t xml:space="preserve">Monthly Transactions per Active User </t>
    </r>
    <r>
      <rPr>
        <b/>
        <i/>
        <vertAlign val="superscript"/>
        <sz val="10"/>
        <color rgb="FF000000"/>
        <rFont val="Calibri"/>
        <family val="2"/>
        <scheme val="minor"/>
      </rPr>
      <t>(6)</t>
    </r>
  </si>
  <si>
    <r>
      <t>(1)</t>
    </r>
    <r>
      <rPr>
        <sz val="7"/>
        <color rgb="FF000000"/>
        <rFont val="Times New Roman"/>
        <family val="1"/>
      </rPr>
      <t xml:space="preserve">     </t>
    </r>
    <r>
      <rPr>
        <sz val="6.5"/>
        <color rgb="FF000000"/>
        <rFont val="Calibri"/>
        <family val="2"/>
        <scheme val="minor"/>
      </rPr>
      <t>Figures as of March 2019, 2021 and 2022</t>
    </r>
  </si>
  <si>
    <r>
      <t>(2)</t>
    </r>
    <r>
      <rPr>
        <sz val="7"/>
        <color rgb="FF000000"/>
        <rFont val="Times New Roman"/>
        <family val="1"/>
      </rPr>
      <t xml:space="preserve">     </t>
    </r>
    <r>
      <rPr>
        <sz val="6.5"/>
        <color rgb="FF000000"/>
        <rFont val="Calibri"/>
        <family val="2"/>
        <scheme val="minor"/>
      </rPr>
      <t>BCP Clients who are Yape users/ Total Yape users</t>
    </r>
  </si>
  <si>
    <r>
      <t>(3)</t>
    </r>
    <r>
      <rPr>
        <sz val="7"/>
        <color rgb="FF000000"/>
        <rFont val="Times New Roman"/>
        <family val="1"/>
      </rPr>
      <t xml:space="preserve">     </t>
    </r>
    <r>
      <rPr>
        <sz val="6.5"/>
        <color rgb="FF000000"/>
        <rFont val="Calibri"/>
        <family val="2"/>
        <scheme val="minor"/>
      </rPr>
      <t>Yapecard users/ Total Yape users</t>
    </r>
  </si>
  <si>
    <r>
      <t>(4)</t>
    </r>
    <r>
      <rPr>
        <sz val="7"/>
        <color rgb="FF000000"/>
        <rFont val="Times New Roman"/>
        <family val="1"/>
      </rPr>
      <t xml:space="preserve">     </t>
    </r>
    <r>
      <rPr>
        <sz val="6.5"/>
        <color rgb="FF000000"/>
        <rFont val="Calibri"/>
        <family val="2"/>
        <scheme val="minor"/>
      </rPr>
      <t>Yape users who at least have made a transaction in a month</t>
    </r>
  </si>
  <si>
    <r>
      <t>(5)</t>
    </r>
    <r>
      <rPr>
        <sz val="7"/>
        <color rgb="FF000000"/>
        <rFont val="Times New Roman"/>
        <family val="1"/>
      </rPr>
      <t xml:space="preserve">     </t>
    </r>
    <r>
      <rPr>
        <sz val="6.5"/>
        <color rgb="FF000000"/>
        <rFont val="Calibri"/>
        <family val="2"/>
        <scheme val="minor"/>
      </rPr>
      <t>Yape users who at least have made a transaction in a month/ Total Yape users</t>
    </r>
  </si>
  <si>
    <r>
      <t>(6)</t>
    </r>
    <r>
      <rPr>
        <sz val="7"/>
        <color rgb="FF000000"/>
        <rFont val="Times New Roman"/>
        <family val="1"/>
      </rPr>
      <t xml:space="preserve">     </t>
    </r>
    <r>
      <rPr>
        <sz val="6.5"/>
        <color rgb="FF000000"/>
        <rFont val="Calibri"/>
        <family val="2"/>
        <scheme val="minor"/>
      </rPr>
      <t>Number of Yape transactions in a month/ Active users</t>
    </r>
  </si>
  <si>
    <t>1.1. Loans</t>
  </si>
  <si>
    <t>1.2. Portfolio Quality</t>
  </si>
  <si>
    <t>2. Deposits</t>
  </si>
  <si>
    <t>3.1. IEAs</t>
  </si>
  <si>
    <t>3.2. Funding</t>
  </si>
  <si>
    <t>4. Net Interest Income</t>
  </si>
  <si>
    <t>5. Provisions</t>
  </si>
  <si>
    <t>6.1. Other Income - core</t>
  </si>
  <si>
    <t>6.2. Other Income - non core</t>
  </si>
  <si>
    <t>7. Underwriting result</t>
  </si>
  <si>
    <t>8. Operating Expenses</t>
  </si>
  <si>
    <t>9. Operating Efficiency</t>
  </si>
  <si>
    <t>10.1. Regulatory Capital BAP</t>
  </si>
  <si>
    <t>10.2. Regulatory Capital BCP</t>
  </si>
  <si>
    <t>10.3. Regulatory Capital Mb</t>
  </si>
  <si>
    <t>12. Annexes</t>
  </si>
  <si>
    <t>5bps</t>
  </si>
  <si>
    <t>189bps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</si>
</sst>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S/&quot;#,##0;[Red]\-&quot;S/&quot;#,##0"/>
    <numFmt numFmtId="165" formatCode="_ * #,##0.00_ ;_ * \-#,##0.00_ ;_ * &quot;-&quot;??_ ;_ @_ "/>
    <numFmt numFmtId="166" formatCode="0.0%"/>
    <numFmt numFmtId="167" formatCode="_ * #,##0_ ;_ * \-#,##0_ ;_ * &quot;-&quot;??_ ;_ @_ "/>
    <numFmt numFmtId="168" formatCode="_(* #,##0_);_(* \(#,##0\);_(* &quot;-&quot;??_);_(@_)"/>
    <numFmt numFmtId="169" formatCode="_-* #,##0.00\ &quot;F&quot;_-;\-* #,##0.00\ &quot;F&quot;_-;_-* &quot;-&quot;??\ &quot;F&quot;_-;_-@_-"/>
    <numFmt numFmtId="170" formatCode="_-* #,##0.00\ _D_M_-;\-* #,##0.00\ _D_M_-;_-* &quot;-&quot;??\ _D_M_-;_-@_-"/>
    <numFmt numFmtId="171" formatCode="_(* #,##0.00_);_(* \(#,##0.00\);_(* &quot;-&quot;??_);_(@_)"/>
    <numFmt numFmtId="172" formatCode="&quot;S/.&quot;\ #,##0_);[Red]\(&quot;S/.&quot;\ #,##0\)"/>
    <numFmt numFmtId="173" formatCode="0.0"/>
    <numFmt numFmtId="174" formatCode="0.000"/>
    <numFmt numFmtId="175" formatCode="_-* #,##0_-;\-* #,##0_-;_-* &quot;-&quot;??_-;_-@_-"/>
    <numFmt numFmtId="176" formatCode="&quot;S/.&quot;\ #,##0;[Red]&quot;S/.&quot;\ \-#,##0"/>
    <numFmt numFmtId="177" formatCode="[$-409]mmm\-yy;@"/>
    <numFmt numFmtId="178" formatCode="_(* #,##0.000_);_(* \(#,##0.000\);_(* &quot;-&quot;??_);_(@_)"/>
    <numFmt numFmtId="179" formatCode="_ * #,##0.000000_ ;_ * \-#,##0.000000_ ;_ * &quot;-&quot;??_ ;_ @_ "/>
    <numFmt numFmtId="180" formatCode="0.0000"/>
  </numFmts>
  <fonts count="110">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11"/>
      <name val="Arial Narrow"/>
      <family val="2"/>
    </font>
    <font>
      <sz val="11"/>
      <color theme="1"/>
      <name val="Arial Narrow"/>
      <family val="2"/>
    </font>
    <font>
      <sz val="11"/>
      <color theme="0"/>
      <name val="Arial Narrow"/>
      <family val="2"/>
    </font>
    <font>
      <b/>
      <sz val="20"/>
      <color theme="1"/>
      <name val="Arial Narrow"/>
      <family val="2"/>
    </font>
    <font>
      <sz val="11"/>
      <color rgb="FF000000"/>
      <name val="Arial Narrow"/>
      <family val="2"/>
    </font>
    <font>
      <sz val="11"/>
      <color theme="1"/>
      <name val="Calibri"/>
      <family val="2"/>
      <scheme val="minor"/>
    </font>
    <font>
      <sz val="10"/>
      <name val="Arial"/>
      <family val="2"/>
    </font>
    <font>
      <sz val="10"/>
      <name val="Courier"/>
      <family val="3"/>
    </font>
    <font>
      <sz val="11"/>
      <color indexed="8"/>
      <name val="Calibri"/>
      <family val="2"/>
    </font>
    <font>
      <sz val="10"/>
      <name val="Formata Regular"/>
    </font>
    <font>
      <b/>
      <sz val="11"/>
      <name val="Calibri"/>
      <family val="2"/>
      <scheme val="minor"/>
    </font>
    <font>
      <sz val="11"/>
      <name val="Calibri"/>
      <family val="2"/>
      <scheme val="minor"/>
    </font>
    <font>
      <vertAlign val="superscript"/>
      <sz val="11"/>
      <name val="Calibri"/>
      <family val="2"/>
      <scheme val="minor"/>
    </font>
    <font>
      <sz val="11"/>
      <name val="Calibri "/>
    </font>
    <font>
      <vertAlign val="superscript"/>
      <sz val="11"/>
      <name val="Calibri "/>
    </font>
    <font>
      <b/>
      <sz val="11"/>
      <color theme="0"/>
      <name val="Calibri "/>
    </font>
    <font>
      <u/>
      <sz val="11"/>
      <color theme="10"/>
      <name val="Calibri "/>
    </font>
    <font>
      <b/>
      <sz val="11"/>
      <name val="Calibri "/>
    </font>
    <font>
      <sz val="11"/>
      <color theme="1"/>
      <name val="Calibri "/>
    </font>
    <font>
      <b/>
      <sz val="11"/>
      <color rgb="FF000000"/>
      <name val="Calibri "/>
    </font>
    <font>
      <b/>
      <sz val="11"/>
      <color theme="1"/>
      <name val="Calibri "/>
    </font>
    <font>
      <b/>
      <sz val="20"/>
      <color theme="0"/>
      <name val="Calibri "/>
    </font>
    <font>
      <b/>
      <vertAlign val="superscript"/>
      <sz val="11"/>
      <name val="Calibri "/>
    </font>
    <font>
      <b/>
      <sz val="11"/>
      <color rgb="FFFFFFFF"/>
      <name val="Calibri "/>
    </font>
    <font>
      <sz val="11"/>
      <color rgb="FF000000"/>
      <name val="Calibri "/>
    </font>
    <font>
      <b/>
      <vertAlign val="superscript"/>
      <sz val="11"/>
      <color theme="0"/>
      <name val="Calibri "/>
    </font>
    <font>
      <sz val="8"/>
      <color rgb="FFFF0000"/>
      <name val="Calibri "/>
    </font>
    <font>
      <sz val="8"/>
      <color rgb="FF000000"/>
      <name val="Calibri "/>
    </font>
    <font>
      <vertAlign val="superscript"/>
      <sz val="11"/>
      <color rgb="FF000000"/>
      <name val="Calibri "/>
    </font>
    <font>
      <b/>
      <sz val="8"/>
      <name val="Calibri "/>
    </font>
    <font>
      <vertAlign val="superscript"/>
      <sz val="11"/>
      <color theme="1"/>
      <name val="Calibri "/>
    </font>
    <font>
      <b/>
      <vertAlign val="superscript"/>
      <sz val="11"/>
      <color theme="1"/>
      <name val="Calibri "/>
    </font>
    <font>
      <b/>
      <sz val="11"/>
      <name val="Calibri   "/>
    </font>
    <font>
      <b/>
      <sz val="11"/>
      <color theme="0"/>
      <name val="Calibri   "/>
    </font>
    <font>
      <b/>
      <sz val="11"/>
      <color rgb="FFFFFFFF"/>
      <name val="Calibri   "/>
    </font>
    <font>
      <sz val="11"/>
      <name val="Calibri   "/>
    </font>
    <font>
      <sz val="11"/>
      <color theme="1"/>
      <name val="Calibri   "/>
    </font>
    <font>
      <b/>
      <sz val="11"/>
      <color theme="1"/>
      <name val="Calibri   "/>
    </font>
    <font>
      <sz val="11"/>
      <color theme="0"/>
      <name val="Calibri   "/>
    </font>
    <font>
      <vertAlign val="superscript"/>
      <sz val="11"/>
      <name val="Calibri   "/>
    </font>
    <font>
      <u/>
      <sz val="11"/>
      <color theme="10"/>
      <name val="Calibri   "/>
    </font>
    <font>
      <sz val="11"/>
      <color rgb="FF000000"/>
      <name val="Calibri   "/>
    </font>
    <font>
      <b/>
      <sz val="11"/>
      <color rgb="FF000000"/>
      <name val="Calibri   "/>
    </font>
    <font>
      <sz val="11"/>
      <name val="Calibri    "/>
    </font>
    <font>
      <b/>
      <sz val="11"/>
      <name val="Calibri    "/>
    </font>
    <font>
      <b/>
      <sz val="11"/>
      <color theme="0"/>
      <name val="Calibri    "/>
    </font>
    <font>
      <b/>
      <sz val="11"/>
      <color rgb="FFFFFFFF"/>
      <name val="Calibri    "/>
    </font>
    <font>
      <sz val="11"/>
      <color theme="0"/>
      <name val="Calibri    "/>
    </font>
    <font>
      <u/>
      <sz val="11"/>
      <color theme="10"/>
      <name val="Calibri    "/>
    </font>
    <font>
      <sz val="11"/>
      <color theme="1"/>
      <name val="Calibri    "/>
    </font>
    <font>
      <sz val="11"/>
      <color rgb="FF000000"/>
      <name val="Calibri    "/>
    </font>
    <font>
      <sz val="11"/>
      <color rgb="FFFFFFFF"/>
      <name val="Calibri    "/>
    </font>
    <font>
      <b/>
      <sz val="11"/>
      <color rgb="FFFF0000"/>
      <name val="Calibri    "/>
    </font>
    <font>
      <b/>
      <sz val="11"/>
      <color rgb="FF000000"/>
      <name val="Calibri    "/>
    </font>
    <font>
      <vertAlign val="superscript"/>
      <sz val="11"/>
      <name val="Calibri    "/>
    </font>
    <font>
      <vertAlign val="superscript"/>
      <sz val="11"/>
      <color theme="1"/>
      <name val="Calibri   "/>
    </font>
    <font>
      <sz val="8"/>
      <name val="Calibri   "/>
    </font>
    <font>
      <vertAlign val="superscript"/>
      <sz val="11"/>
      <color rgb="FF000000"/>
      <name val="Calibri   "/>
    </font>
    <font>
      <sz val="7"/>
      <color rgb="FF000000"/>
      <name val="Calibri   "/>
    </font>
    <font>
      <b/>
      <vertAlign val="superscript"/>
      <sz val="11"/>
      <name val="Calibri   "/>
    </font>
    <font>
      <b/>
      <sz val="11"/>
      <color rgb="FFFF0000"/>
      <name val="Calibri   "/>
    </font>
    <font>
      <i/>
      <sz val="11"/>
      <name val="Calibri   "/>
    </font>
    <font>
      <sz val="10"/>
      <color theme="1"/>
      <name val="Formata Regular"/>
      <family val="2"/>
    </font>
    <font>
      <vertAlign val="superscript"/>
      <sz val="8.8000000000000007"/>
      <name val="Calibri   "/>
    </font>
    <font>
      <b/>
      <vertAlign val="superscript"/>
      <sz val="8.8000000000000007"/>
      <name val="Calibri   "/>
    </font>
    <font>
      <b/>
      <sz val="11"/>
      <color rgb="FF000000"/>
      <name val="Calibri"/>
      <family val="2"/>
      <scheme val="minor"/>
    </font>
    <font>
      <sz val="11"/>
      <color rgb="FF000000"/>
      <name val="Calibri"/>
      <family val="2"/>
      <scheme val="minor"/>
    </font>
    <font>
      <sz val="8"/>
      <color theme="1"/>
      <name val="Arial"/>
      <family val="2"/>
    </font>
    <font>
      <sz val="8"/>
      <name val="Arial"/>
      <family val="2"/>
    </font>
    <font>
      <b/>
      <vertAlign val="superscript"/>
      <sz val="11"/>
      <name val="Calibri"/>
      <family val="2"/>
      <scheme val="minor"/>
    </font>
    <font>
      <b/>
      <sz val="11"/>
      <color rgb="FFFFFFFF"/>
      <name val="Calibri"/>
      <family val="2"/>
      <scheme val="minor"/>
    </font>
    <font>
      <vertAlign val="superscript"/>
      <sz val="8.8000000000000007"/>
      <name val="Calibri "/>
    </font>
    <font>
      <b/>
      <vertAlign val="superscript"/>
      <sz val="8.8000000000000007"/>
      <color rgb="FFFFFFFF"/>
      <name val="Calibri"/>
      <family val="2"/>
    </font>
    <font>
      <b/>
      <sz val="11"/>
      <name val="Arial"/>
      <family val="2"/>
    </font>
    <font>
      <sz val="11"/>
      <name val="Arial"/>
      <family val="2"/>
    </font>
    <font>
      <b/>
      <vertAlign val="superscript"/>
      <sz val="11"/>
      <color rgb="FFFFFFFF"/>
      <name val="Calibri   "/>
    </font>
    <font>
      <b/>
      <vertAlign val="superscript"/>
      <sz val="11"/>
      <name val="Calibri    "/>
    </font>
    <font>
      <b/>
      <sz val="11"/>
      <color theme="0"/>
      <name val="Arial"/>
      <family val="2"/>
    </font>
    <font>
      <b/>
      <u val="singleAccounting"/>
      <sz val="11"/>
      <color theme="0"/>
      <name val="Arial"/>
      <family val="2"/>
    </font>
    <font>
      <b/>
      <sz val="11"/>
      <color rgb="FF000000"/>
      <name val="Arial"/>
      <family val="2"/>
    </font>
    <font>
      <sz val="11"/>
      <color theme="1"/>
      <name val="Arial"/>
      <family val="2"/>
    </font>
    <font>
      <sz val="11"/>
      <color rgb="FF000000"/>
      <name val="Arial"/>
      <family val="2"/>
    </font>
    <font>
      <b/>
      <sz val="11"/>
      <color theme="1"/>
      <name val="Arial"/>
      <family val="2"/>
    </font>
    <font>
      <sz val="10"/>
      <name val="Formata Regular"/>
      <family val="2"/>
    </font>
    <font>
      <b/>
      <vertAlign val="superscript"/>
      <sz val="11"/>
      <color theme="0"/>
      <name val="Calibri"/>
      <family val="2"/>
      <scheme val="minor"/>
    </font>
    <font>
      <b/>
      <vertAlign val="superscript"/>
      <sz val="11"/>
      <color rgb="FF000000"/>
      <name val="Calibri"/>
      <family val="2"/>
      <scheme val="minor"/>
    </font>
    <font>
      <sz val="10"/>
      <name val="Calibri"/>
      <family val="2"/>
      <scheme val="minor"/>
    </font>
    <font>
      <vertAlign val="superscript"/>
      <sz val="10"/>
      <name val="Calibri"/>
      <family val="2"/>
      <scheme val="minor"/>
    </font>
    <font>
      <b/>
      <sz val="10"/>
      <name val="Calibri"/>
      <family val="2"/>
      <scheme val="minor"/>
    </font>
    <font>
      <b/>
      <sz val="10"/>
      <color theme="0"/>
      <name val="Calibri"/>
      <family val="2"/>
      <scheme val="minor"/>
    </font>
    <font>
      <sz val="10"/>
      <color theme="1"/>
      <name val="Calibri"/>
      <family val="2"/>
      <scheme val="minor"/>
    </font>
    <font>
      <sz val="11"/>
      <color rgb="FF003399"/>
      <name val="Calibri"/>
      <family val="2"/>
      <scheme val="minor"/>
    </font>
    <font>
      <sz val="11"/>
      <color theme="0"/>
      <name val="Calibri "/>
    </font>
    <font>
      <b/>
      <sz val="10"/>
      <color theme="0"/>
      <name val="Arial"/>
      <family val="2"/>
    </font>
    <font>
      <b/>
      <sz val="10"/>
      <name val="Arial"/>
      <family val="2"/>
    </font>
    <font>
      <sz val="8"/>
      <name val="Calibri"/>
      <family val="2"/>
      <scheme val="minor"/>
    </font>
    <font>
      <b/>
      <i/>
      <sz val="10"/>
      <color rgb="FFFFFFFF"/>
      <name val="Calibri"/>
      <family val="2"/>
      <scheme val="minor"/>
    </font>
    <font>
      <b/>
      <i/>
      <vertAlign val="superscript"/>
      <sz val="10"/>
      <color rgb="FFFFFFFF"/>
      <name val="Calibri"/>
      <family val="2"/>
      <scheme val="minor"/>
    </font>
    <font>
      <b/>
      <i/>
      <sz val="10"/>
      <color rgb="FF000000"/>
      <name val="Calibri"/>
      <family val="2"/>
      <scheme val="minor"/>
    </font>
    <font>
      <sz val="10"/>
      <color rgb="FF000000"/>
      <name val="Calibri"/>
      <family val="2"/>
      <scheme val="minor"/>
    </font>
    <font>
      <vertAlign val="superscript"/>
      <sz val="10"/>
      <color rgb="FF000000"/>
      <name val="Calibri"/>
      <family val="2"/>
      <scheme val="minor"/>
    </font>
    <font>
      <i/>
      <sz val="10"/>
      <color rgb="FF000000"/>
      <name val="Calibri"/>
      <family val="2"/>
      <scheme val="minor"/>
    </font>
    <font>
      <sz val="6.5"/>
      <color rgb="FF000000"/>
      <name val="Calibri"/>
      <family val="2"/>
      <scheme val="minor"/>
    </font>
    <font>
      <sz val="7"/>
      <color rgb="FF000000"/>
      <name val="Times New Roman"/>
      <family val="1"/>
    </font>
    <font>
      <b/>
      <i/>
      <vertAlign val="superscript"/>
      <sz val="10"/>
      <color rgb="FF000000"/>
      <name val="Calibri"/>
      <family val="2"/>
      <scheme val="minor"/>
    </font>
  </fonts>
  <fills count="14">
    <fill>
      <patternFill patternType="none"/>
    </fill>
    <fill>
      <patternFill patternType="gray125"/>
    </fill>
    <fill>
      <patternFill patternType="solid">
        <fgColor rgb="FFFFFFFF"/>
        <bgColor rgb="FF000000"/>
      </patternFill>
    </fill>
    <fill>
      <patternFill patternType="solid">
        <fgColor rgb="FF2AD2C9"/>
        <bgColor indexed="64"/>
      </patternFill>
    </fill>
    <fill>
      <patternFill patternType="solid">
        <fgColor rgb="FF2AD2C9"/>
        <bgColor rgb="FF000000"/>
      </patternFill>
    </fill>
    <fill>
      <patternFill patternType="solid">
        <fgColor theme="0"/>
        <bgColor indexed="64"/>
      </patternFill>
    </fill>
    <fill>
      <patternFill patternType="solid">
        <fgColor indexed="9"/>
        <bgColor indexed="64"/>
      </patternFill>
    </fill>
    <fill>
      <patternFill patternType="solid">
        <fgColor theme="0"/>
        <bgColor rgb="FF000000"/>
      </patternFill>
    </fill>
    <fill>
      <patternFill patternType="solid">
        <fgColor rgb="FFF17FC8"/>
        <bgColor indexed="64"/>
      </patternFill>
    </fill>
    <fill>
      <patternFill patternType="solid">
        <fgColor rgb="FF26D07C"/>
        <bgColor indexed="64"/>
      </patternFill>
    </fill>
    <fill>
      <patternFill patternType="solid">
        <fgColor rgb="FF26D07C"/>
        <bgColor rgb="FF000000"/>
      </patternFill>
    </fill>
    <fill>
      <patternFill patternType="solid">
        <fgColor rgb="FFE93CAC"/>
        <bgColor rgb="FF000000"/>
      </patternFill>
    </fill>
    <fill>
      <patternFill patternType="solid">
        <fgColor rgb="FFCC3399"/>
        <bgColor rgb="FF000000"/>
      </patternFill>
    </fill>
    <fill>
      <patternFill patternType="solid">
        <fgColor rgb="FF00B050"/>
        <bgColor indexed="64"/>
      </patternFill>
    </fill>
  </fills>
  <borders count="54">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theme="0"/>
      </right>
      <top/>
      <bottom/>
      <diagonal/>
    </border>
    <border>
      <left style="medium">
        <color indexed="64"/>
      </left>
      <right style="medium">
        <color theme="0"/>
      </right>
      <top/>
      <bottom style="medium">
        <color theme="0"/>
      </bottom>
      <diagonal/>
    </border>
    <border>
      <left style="medium">
        <color theme="0"/>
      </left>
      <right style="medium">
        <color theme="0"/>
      </right>
      <top/>
      <bottom style="medium">
        <color theme="0"/>
      </bottom>
      <diagonal/>
    </border>
    <border>
      <left/>
      <right style="medium">
        <color indexed="64"/>
      </right>
      <top/>
      <bottom style="medium">
        <color theme="0"/>
      </bottom>
      <diagonal/>
    </border>
    <border>
      <left style="medium">
        <color indexed="64"/>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right style="medium">
        <color indexed="64"/>
      </right>
      <top style="medium">
        <color theme="0"/>
      </top>
      <bottom style="medium">
        <color theme="0"/>
      </bottom>
      <diagonal/>
    </border>
    <border>
      <left style="medium">
        <color theme="0"/>
      </left>
      <right style="medium">
        <color theme="0"/>
      </right>
      <top/>
      <bottom/>
      <diagonal/>
    </border>
    <border>
      <left/>
      <right style="medium">
        <color theme="0"/>
      </right>
      <top/>
      <bottom/>
      <diagonal/>
    </border>
    <border>
      <left/>
      <right style="medium">
        <color theme="0"/>
      </right>
      <top/>
      <bottom style="medium">
        <color theme="0"/>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auto="1"/>
      </top>
      <bottom/>
      <diagonal/>
    </border>
    <border>
      <left style="medium">
        <color rgb="FF000000"/>
      </left>
      <right/>
      <top style="medium">
        <color indexed="64"/>
      </top>
      <bottom style="medium">
        <color indexed="64"/>
      </bottom>
      <diagonal/>
    </border>
    <border>
      <left style="medium">
        <color indexed="64"/>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indexed="64"/>
      </left>
      <right style="medium">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style="medium">
        <color indexed="64"/>
      </right>
      <top/>
      <bottom style="thick">
        <color indexed="64"/>
      </bottom>
      <diagonal/>
    </border>
    <border>
      <left/>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s>
  <cellStyleXfs count="48">
    <xf numFmtId="0" fontId="0" fillId="0" borderId="0"/>
    <xf numFmtId="0" fontId="4" fillId="0" borderId="0" applyNumberFormat="0" applyFill="0" applyBorder="0" applyAlignment="0" applyProtection="0"/>
    <xf numFmtId="9" fontId="10" fillId="0" borderId="0" applyFont="0" applyFill="0" applyBorder="0" applyAlignment="0" applyProtection="0"/>
    <xf numFmtId="0" fontId="11" fillId="0" borderId="0"/>
    <xf numFmtId="0" fontId="11" fillId="0" borderId="0"/>
    <xf numFmtId="43" fontId="11" fillId="0" borderId="0" applyFont="0" applyFill="0" applyBorder="0" applyAlignment="0" applyProtection="0"/>
    <xf numFmtId="0" fontId="11" fillId="0" borderId="0" applyFont="0" applyFill="0" applyBorder="0" applyAlignment="0" applyProtection="0"/>
    <xf numFmtId="9" fontId="11" fillId="0" borderId="0" applyFont="0" applyFill="0" applyBorder="0" applyAlignment="0" applyProtection="0"/>
    <xf numFmtId="0" fontId="11" fillId="0" borderId="0"/>
    <xf numFmtId="165" fontId="11" fillId="0" borderId="0" applyFont="0" applyFill="0" applyBorder="0" applyAlignment="0" applyProtection="0"/>
    <xf numFmtId="165" fontId="11" fillId="0" borderId="0" applyFont="0" applyFill="0" applyBorder="0" applyAlignment="0" applyProtection="0"/>
    <xf numFmtId="9" fontId="11" fillId="0" borderId="0" applyFont="0" applyFill="0" applyBorder="0" applyAlignment="0" applyProtection="0"/>
    <xf numFmtId="168" fontId="12" fillId="0" borderId="0"/>
    <xf numFmtId="43" fontId="10" fillId="0" borderId="0" applyFont="0" applyFill="0" applyBorder="0" applyAlignment="0" applyProtection="0"/>
    <xf numFmtId="0" fontId="13" fillId="0" borderId="0"/>
    <xf numFmtId="169" fontId="12" fillId="0" borderId="0"/>
    <xf numFmtId="170" fontId="11" fillId="0" borderId="0" applyFont="0" applyFill="0" applyBorder="0" applyAlignment="0" applyProtection="0"/>
    <xf numFmtId="0" fontId="11" fillId="0" borderId="0"/>
    <xf numFmtId="9" fontId="10" fillId="0" borderId="0" applyFont="0" applyFill="0" applyBorder="0" applyAlignment="0" applyProtection="0"/>
    <xf numFmtId="165" fontId="13" fillId="0" borderId="0" applyFont="0" applyFill="0" applyBorder="0" applyAlignment="0" applyProtection="0"/>
    <xf numFmtId="0" fontId="11" fillId="0" borderId="0"/>
    <xf numFmtId="170" fontId="11" fillId="0" borderId="0" applyFont="0" applyFill="0" applyBorder="0" applyAlignment="0" applyProtection="0"/>
    <xf numFmtId="0" fontId="11" fillId="0" borderId="0"/>
    <xf numFmtId="165" fontId="10" fillId="0" borderId="0" applyFont="0" applyFill="0" applyBorder="0" applyAlignment="0" applyProtection="0"/>
    <xf numFmtId="0" fontId="10" fillId="0" borderId="0"/>
    <xf numFmtId="165" fontId="10" fillId="0" borderId="0" applyFont="0" applyFill="0" applyBorder="0" applyAlignment="0" applyProtection="0"/>
    <xf numFmtId="0" fontId="14" fillId="0" borderId="0"/>
    <xf numFmtId="0" fontId="11" fillId="0" borderId="0"/>
    <xf numFmtId="165" fontId="14" fillId="0" borderId="0" applyFont="0" applyFill="0" applyBorder="0" applyAlignment="0" applyProtection="0"/>
    <xf numFmtId="9" fontId="14"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4" fillId="0" borderId="0"/>
    <xf numFmtId="165" fontId="67"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43" fontId="10" fillId="0" borderId="0" applyFont="0" applyFill="0" applyBorder="0" applyAlignment="0" applyProtection="0"/>
    <xf numFmtId="0" fontId="10" fillId="0" borderId="0"/>
    <xf numFmtId="165" fontId="14" fillId="0" borderId="0" applyFont="0" applyFill="0" applyBorder="0" applyAlignment="0" applyProtection="0"/>
    <xf numFmtId="9" fontId="10" fillId="0" borderId="0" applyFont="0" applyFill="0" applyBorder="0" applyAlignment="0" applyProtection="0"/>
    <xf numFmtId="0" fontId="88" fillId="0" borderId="0"/>
    <xf numFmtId="0" fontId="11" fillId="0" borderId="0"/>
    <xf numFmtId="0" fontId="10" fillId="0" borderId="0"/>
    <xf numFmtId="0" fontId="11" fillId="0" borderId="0"/>
    <xf numFmtId="9" fontId="11" fillId="0" borderId="0" applyFont="0" applyFill="0" applyBorder="0" applyAlignment="0" applyProtection="0"/>
    <xf numFmtId="0" fontId="11" fillId="0" borderId="0"/>
  </cellStyleXfs>
  <cellXfs count="2032">
    <xf numFmtId="0" fontId="0" fillId="0" borderId="0" xfId="0"/>
    <xf numFmtId="0" fontId="0" fillId="3" borderId="0" xfId="0" applyFill="1"/>
    <xf numFmtId="0" fontId="1" fillId="3" borderId="0" xfId="0" applyFont="1" applyFill="1"/>
    <xf numFmtId="0" fontId="0" fillId="0" borderId="6" xfId="0" applyBorder="1"/>
    <xf numFmtId="0" fontId="2" fillId="0" borderId="6" xfId="0" applyFont="1" applyBorder="1"/>
    <xf numFmtId="0" fontId="0" fillId="3" borderId="6" xfId="0" applyFill="1" applyBorder="1"/>
    <xf numFmtId="0" fontId="1" fillId="3" borderId="6" xfId="0" applyFont="1" applyFill="1" applyBorder="1"/>
    <xf numFmtId="0" fontId="6" fillId="3" borderId="0" xfId="0" applyFont="1" applyFill="1"/>
    <xf numFmtId="0" fontId="6" fillId="0" borderId="0" xfId="0" applyFont="1"/>
    <xf numFmtId="0" fontId="7" fillId="3" borderId="0" xfId="0" applyFont="1" applyFill="1"/>
    <xf numFmtId="0" fontId="5" fillId="0" borderId="0" xfId="0" applyFont="1" applyAlignment="1">
      <alignment horizontal="left" vertical="center"/>
    </xf>
    <xf numFmtId="0" fontId="6" fillId="3" borderId="6" xfId="0" applyFont="1" applyFill="1" applyBorder="1"/>
    <xf numFmtId="0" fontId="8" fillId="3" borderId="6" xfId="0" applyFont="1" applyFill="1" applyBorder="1"/>
    <xf numFmtId="0" fontId="3" fillId="3" borderId="0" xfId="0" applyFont="1" applyFill="1"/>
    <xf numFmtId="0" fontId="0" fillId="0" borderId="13" xfId="0" applyBorder="1"/>
    <xf numFmtId="0" fontId="3" fillId="3" borderId="6" xfId="0" applyFont="1" applyFill="1" applyBorder="1"/>
    <xf numFmtId="0" fontId="7" fillId="3" borderId="6" xfId="0" applyFont="1" applyFill="1" applyBorder="1"/>
    <xf numFmtId="0" fontId="9" fillId="0" borderId="0" xfId="0" applyFont="1"/>
    <xf numFmtId="0" fontId="5" fillId="0" borderId="0" xfId="0" applyFont="1" applyAlignment="1">
      <alignment horizontal="left" vertical="top"/>
    </xf>
    <xf numFmtId="0" fontId="5" fillId="0" borderId="0" xfId="0" applyFont="1" applyAlignment="1">
      <alignment horizontal="left" vertical="top" wrapText="1"/>
    </xf>
    <xf numFmtId="0" fontId="2" fillId="0" borderId="0" xfId="0" applyFont="1"/>
    <xf numFmtId="0" fontId="1" fillId="0" borderId="0" xfId="0" applyFont="1"/>
    <xf numFmtId="0" fontId="18" fillId="2" borderId="9" xfId="0" applyFont="1" applyFill="1" applyBorder="1"/>
    <xf numFmtId="0" fontId="18" fillId="0" borderId="0" xfId="0" applyFont="1"/>
    <xf numFmtId="0" fontId="23" fillId="0" borderId="0" xfId="0" applyFont="1"/>
    <xf numFmtId="0" fontId="18" fillId="0" borderId="9" xfId="0" applyFont="1" applyBorder="1"/>
    <xf numFmtId="0" fontId="18" fillId="0" borderId="0" xfId="0" applyFont="1" applyAlignment="1">
      <alignment vertical="top"/>
    </xf>
    <xf numFmtId="0" fontId="18" fillId="2" borderId="8" xfId="0" applyFont="1" applyFill="1" applyBorder="1"/>
    <xf numFmtId="0" fontId="18" fillId="0" borderId="8" xfId="0" applyFont="1" applyBorder="1"/>
    <xf numFmtId="0" fontId="18" fillId="0" borderId="0" xfId="0" applyFont="1" applyAlignment="1">
      <alignment horizontal="center" vertical="center"/>
    </xf>
    <xf numFmtId="0" fontId="23" fillId="3" borderId="0" xfId="0" applyFont="1" applyFill="1"/>
    <xf numFmtId="0" fontId="23" fillId="3" borderId="6" xfId="0" applyFont="1" applyFill="1" applyBorder="1"/>
    <xf numFmtId="0" fontId="25" fillId="0" borderId="0" xfId="0" applyFont="1"/>
    <xf numFmtId="0" fontId="21" fillId="0" borderId="0" xfId="1" applyFont="1"/>
    <xf numFmtId="0" fontId="26" fillId="3" borderId="6" xfId="0" applyFont="1" applyFill="1" applyBorder="1"/>
    <xf numFmtId="0" fontId="28" fillId="4" borderId="0" xfId="0" applyFont="1" applyFill="1" applyAlignment="1">
      <alignment vertical="top"/>
    </xf>
    <xf numFmtId="3" fontId="18" fillId="0" borderId="0" xfId="0" applyNumberFormat="1" applyFont="1" applyAlignment="1">
      <alignment vertical="center"/>
    </xf>
    <xf numFmtId="0" fontId="18" fillId="2" borderId="0" xfId="0" applyFont="1" applyFill="1" applyAlignment="1">
      <alignment vertical="center" wrapText="1"/>
    </xf>
    <xf numFmtId="3" fontId="18" fillId="2" borderId="0" xfId="0" applyNumberFormat="1" applyFont="1" applyFill="1" applyAlignment="1">
      <alignment vertical="center"/>
    </xf>
    <xf numFmtId="0" fontId="18" fillId="2" borderId="0" xfId="0" applyFont="1" applyFill="1" applyAlignment="1">
      <alignment vertical="center"/>
    </xf>
    <xf numFmtId="0" fontId="18" fillId="2" borderId="0" xfId="0" applyFont="1" applyFill="1" applyAlignment="1">
      <alignment horizontal="center" vertical="center"/>
    </xf>
    <xf numFmtId="0" fontId="18" fillId="0" borderId="0" xfId="0" applyFont="1" applyAlignment="1">
      <alignment horizontal="right" vertical="center"/>
    </xf>
    <xf numFmtId="0" fontId="18" fillId="0" borderId="6" xfId="0" applyFont="1" applyBorder="1" applyAlignment="1">
      <alignment horizontal="center" vertical="center"/>
    </xf>
    <xf numFmtId="0" fontId="20" fillId="3" borderId="1" xfId="0" applyFont="1" applyFill="1" applyBorder="1"/>
    <xf numFmtId="164" fontId="20" fillId="3" borderId="8" xfId="0" quotePrefix="1" applyNumberFormat="1" applyFont="1" applyFill="1" applyBorder="1"/>
    <xf numFmtId="0" fontId="21" fillId="3" borderId="6" xfId="1" applyFont="1" applyFill="1" applyBorder="1"/>
    <xf numFmtId="0" fontId="25" fillId="0" borderId="8" xfId="0" applyFont="1" applyBorder="1"/>
    <xf numFmtId="0" fontId="22" fillId="2" borderId="9"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0" xfId="0" applyFont="1" applyFill="1" applyBorder="1" applyAlignment="1">
      <alignment horizontal="center" vertical="center" wrapText="1"/>
    </xf>
    <xf numFmtId="0" fontId="22" fillId="0" borderId="9" xfId="0" applyFont="1" applyBorder="1" applyAlignment="1">
      <alignment horizontal="center" vertical="center" wrapText="1"/>
    </xf>
    <xf numFmtId="0" fontId="22" fillId="0" borderId="3" xfId="0" applyFont="1" applyBorder="1" applyAlignment="1">
      <alignment horizontal="center" vertical="center" wrapText="1"/>
    </xf>
    <xf numFmtId="0" fontId="23" fillId="0" borderId="8" xfId="0" applyFont="1" applyBorder="1"/>
    <xf numFmtId="3" fontId="18" fillId="2" borderId="9" xfId="0" applyNumberFormat="1" applyFont="1" applyFill="1" applyBorder="1" applyAlignment="1">
      <alignment horizontal="center" vertical="center"/>
    </xf>
    <xf numFmtId="3" fontId="18" fillId="2" borderId="0" xfId="0" applyNumberFormat="1" applyFont="1" applyFill="1" applyAlignment="1">
      <alignment horizontal="center" vertical="center"/>
    </xf>
    <xf numFmtId="3" fontId="18" fillId="2" borderId="10" xfId="0" applyNumberFormat="1" applyFont="1" applyFill="1" applyBorder="1" applyAlignment="1">
      <alignment horizontal="center" vertical="center"/>
    </xf>
    <xf numFmtId="0" fontId="18" fillId="2" borderId="9" xfId="0" applyFont="1" applyFill="1" applyBorder="1" applyAlignment="1">
      <alignment horizontal="center" vertical="center"/>
    </xf>
    <xf numFmtId="0" fontId="18" fillId="2" borderId="10" xfId="0" applyFont="1" applyFill="1" applyBorder="1" applyAlignment="1">
      <alignment horizontal="center" vertical="center"/>
    </xf>
    <xf numFmtId="0" fontId="25" fillId="0" borderId="4" xfId="0" applyFont="1" applyBorder="1"/>
    <xf numFmtId="3" fontId="18" fillId="2" borderId="5" xfId="0" applyNumberFormat="1" applyFont="1" applyFill="1" applyBorder="1" applyAlignment="1">
      <alignment horizontal="center" vertical="center"/>
    </xf>
    <xf numFmtId="3" fontId="18" fillId="2" borderId="6" xfId="0" applyNumberFormat="1" applyFont="1" applyFill="1" applyBorder="1" applyAlignment="1">
      <alignment horizontal="center" vertical="center"/>
    </xf>
    <xf numFmtId="3" fontId="18" fillId="2" borderId="7" xfId="0" applyNumberFormat="1" applyFont="1" applyFill="1" applyBorder="1" applyAlignment="1">
      <alignment horizontal="center" vertical="center"/>
    </xf>
    <xf numFmtId="0" fontId="23" fillId="0" borderId="6" xfId="0" applyFont="1" applyBorder="1"/>
    <xf numFmtId="3" fontId="22" fillId="2" borderId="5" xfId="0" applyNumberFormat="1" applyFont="1" applyFill="1" applyBorder="1" applyAlignment="1">
      <alignment horizontal="center" vertical="center" wrapText="1"/>
    </xf>
    <xf numFmtId="3" fontId="22" fillId="2" borderId="6" xfId="0" applyNumberFormat="1" applyFont="1" applyFill="1" applyBorder="1" applyAlignment="1">
      <alignment horizontal="center" vertical="center" wrapText="1"/>
    </xf>
    <xf numFmtId="3" fontId="22" fillId="2" borderId="7" xfId="0" applyNumberFormat="1" applyFont="1" applyFill="1" applyBorder="1" applyAlignment="1">
      <alignment horizontal="center" vertical="center" wrapText="1"/>
    </xf>
    <xf numFmtId="0" fontId="22" fillId="2" borderId="9" xfId="0" applyFont="1" applyFill="1" applyBorder="1" applyAlignment="1">
      <alignment horizontal="left" vertical="center"/>
    </xf>
    <xf numFmtId="0" fontId="22" fillId="0" borderId="11" xfId="0" applyFont="1" applyBorder="1" applyAlignment="1">
      <alignment horizontal="center" vertical="center" wrapText="1"/>
    </xf>
    <xf numFmtId="0" fontId="18" fillId="0" borderId="9" xfId="0" applyFont="1" applyBorder="1" applyAlignment="1">
      <alignment wrapText="1"/>
    </xf>
    <xf numFmtId="0" fontId="22" fillId="0" borderId="9" xfId="0" applyFont="1" applyBorder="1" applyAlignment="1">
      <alignment wrapText="1"/>
    </xf>
    <xf numFmtId="0" fontId="18" fillId="0" borderId="9" xfId="0" applyFont="1" applyBorder="1" applyAlignment="1">
      <alignment horizontal="left" wrapText="1"/>
    </xf>
    <xf numFmtId="0" fontId="18" fillId="0" borderId="9" xfId="0" applyFont="1" applyBorder="1" applyAlignment="1">
      <alignment horizontal="left" vertical="center" wrapText="1"/>
    </xf>
    <xf numFmtId="0" fontId="22" fillId="0" borderId="9" xfId="0" applyFont="1" applyBorder="1" applyAlignment="1">
      <alignment horizontal="left" vertical="center" wrapText="1"/>
    </xf>
    <xf numFmtId="0" fontId="22" fillId="0" borderId="9" xfId="0" applyFont="1" applyBorder="1" applyAlignment="1">
      <alignment horizontal="left" vertical="center"/>
    </xf>
    <xf numFmtId="0" fontId="18" fillId="0" borderId="5" xfId="0" applyFont="1" applyBorder="1" applyAlignment="1">
      <alignment wrapText="1"/>
    </xf>
    <xf numFmtId="0" fontId="22" fillId="0" borderId="14" xfId="0" applyFont="1" applyBorder="1" applyAlignment="1">
      <alignment horizontal="left" vertical="center" wrapText="1"/>
    </xf>
    <xf numFmtId="0" fontId="20" fillId="3" borderId="0" xfId="0" applyFont="1" applyFill="1"/>
    <xf numFmtId="0" fontId="20" fillId="3" borderId="0" xfId="0" quotePrefix="1" applyFont="1" applyFill="1"/>
    <xf numFmtId="0" fontId="18" fillId="2" borderId="9" xfId="0" applyFont="1" applyFill="1" applyBorder="1" applyAlignment="1">
      <alignment vertical="center"/>
    </xf>
    <xf numFmtId="3" fontId="18" fillId="0" borderId="2" xfId="0" applyNumberFormat="1" applyFont="1" applyBorder="1" applyAlignment="1">
      <alignment vertical="center"/>
    </xf>
    <xf numFmtId="3" fontId="18" fillId="0" borderId="3" xfId="0" applyNumberFormat="1" applyFont="1" applyBorder="1" applyAlignment="1">
      <alignment vertical="center"/>
    </xf>
    <xf numFmtId="3" fontId="18" fillId="0" borderId="11" xfId="0" applyNumberFormat="1" applyFont="1" applyBorder="1" applyAlignment="1">
      <alignment vertical="center"/>
    </xf>
    <xf numFmtId="3" fontId="18" fillId="0" borderId="9" xfId="0" applyNumberFormat="1" applyFont="1" applyBorder="1" applyAlignment="1">
      <alignment vertical="center"/>
    </xf>
    <xf numFmtId="3" fontId="18" fillId="0" borderId="10" xfId="0" applyNumberFormat="1" applyFont="1" applyBorder="1" applyAlignment="1">
      <alignment vertical="center"/>
    </xf>
    <xf numFmtId="3" fontId="18" fillId="0" borderId="9" xfId="0" applyNumberFormat="1" applyFont="1" applyBorder="1"/>
    <xf numFmtId="3" fontId="18" fillId="0" borderId="0" xfId="0" applyNumberFormat="1" applyFont="1"/>
    <xf numFmtId="0" fontId="18" fillId="2" borderId="5" xfId="0" applyFont="1" applyFill="1" applyBorder="1" applyAlignment="1">
      <alignment horizontal="left"/>
    </xf>
    <xf numFmtId="3" fontId="18" fillId="0" borderId="5" xfId="0" applyNumberFormat="1" applyFont="1" applyBorder="1" applyAlignment="1">
      <alignment vertical="center"/>
    </xf>
    <xf numFmtId="3" fontId="18" fillId="0" borderId="6" xfId="0" applyNumberFormat="1" applyFont="1" applyBorder="1" applyAlignment="1">
      <alignment vertical="center"/>
    </xf>
    <xf numFmtId="3" fontId="18" fillId="0" borderId="7" xfId="0" applyNumberFormat="1" applyFont="1" applyBorder="1" applyAlignment="1">
      <alignment vertical="center"/>
    </xf>
    <xf numFmtId="0" fontId="22" fillId="2" borderId="14" xfId="0" applyFont="1" applyFill="1" applyBorder="1" applyAlignment="1">
      <alignment vertical="center"/>
    </xf>
    <xf numFmtId="3" fontId="22" fillId="0" borderId="14" xfId="0" applyNumberFormat="1" applyFont="1" applyBorder="1" applyAlignment="1">
      <alignment vertical="center"/>
    </xf>
    <xf numFmtId="3" fontId="22" fillId="0" borderId="13" xfId="0" applyNumberFormat="1" applyFont="1" applyBorder="1" applyAlignment="1">
      <alignment vertical="center"/>
    </xf>
    <xf numFmtId="0" fontId="18" fillId="2" borderId="2" xfId="0" applyFont="1" applyFill="1" applyBorder="1" applyAlignment="1">
      <alignment vertical="center"/>
    </xf>
    <xf numFmtId="3" fontId="18" fillId="2" borderId="9" xfId="0" applyNumberFormat="1" applyFont="1" applyFill="1" applyBorder="1" applyAlignment="1">
      <alignment vertical="center"/>
    </xf>
    <xf numFmtId="3" fontId="18" fillId="2" borderId="10" xfId="0" applyNumberFormat="1" applyFont="1" applyFill="1" applyBorder="1" applyAlignment="1">
      <alignment vertical="center"/>
    </xf>
    <xf numFmtId="0" fontId="18" fillId="2" borderId="5" xfId="0" applyFont="1" applyFill="1" applyBorder="1" applyAlignment="1">
      <alignment vertical="center"/>
    </xf>
    <xf numFmtId="3" fontId="18" fillId="2" borderId="5" xfId="0" applyNumberFormat="1" applyFont="1" applyFill="1" applyBorder="1"/>
    <xf numFmtId="3" fontId="18" fillId="2" borderId="6" xfId="0" applyNumberFormat="1" applyFont="1" applyFill="1" applyBorder="1"/>
    <xf numFmtId="3" fontId="18" fillId="2" borderId="7" xfId="0" applyNumberFormat="1" applyFont="1" applyFill="1" applyBorder="1"/>
    <xf numFmtId="3" fontId="22" fillId="2" borderId="14" xfId="0" applyNumberFormat="1" applyFont="1" applyFill="1" applyBorder="1" applyAlignment="1">
      <alignment vertical="center"/>
    </xf>
    <xf numFmtId="3" fontId="22" fillId="2" borderId="13" xfId="0" applyNumberFormat="1" applyFont="1" applyFill="1" applyBorder="1" applyAlignment="1">
      <alignment vertical="center"/>
    </xf>
    <xf numFmtId="0" fontId="20" fillId="3" borderId="5" xfId="0" applyFont="1" applyFill="1" applyBorder="1" applyAlignment="1">
      <alignment horizontal="center"/>
    </xf>
    <xf numFmtId="0" fontId="20" fillId="3" borderId="7" xfId="0" applyFont="1" applyFill="1" applyBorder="1" applyAlignment="1">
      <alignment horizontal="center"/>
    </xf>
    <xf numFmtId="0" fontId="23" fillId="0" borderId="13" xfId="0" applyFont="1" applyBorder="1"/>
    <xf numFmtId="0" fontId="20" fillId="3" borderId="2" xfId="0" applyFont="1" applyFill="1" applyBorder="1" applyAlignment="1">
      <alignment vertical="top"/>
    </xf>
    <xf numFmtId="0" fontId="20" fillId="3" borderId="9" xfId="0" quotePrefix="1" applyFont="1" applyFill="1" applyBorder="1" applyAlignment="1">
      <alignment vertical="top"/>
    </xf>
    <xf numFmtId="0" fontId="22" fillId="0" borderId="14" xfId="0" applyFont="1" applyBorder="1" applyAlignment="1">
      <alignment vertical="center"/>
    </xf>
    <xf numFmtId="0" fontId="22" fillId="0" borderId="14" xfId="0" applyFont="1" applyBorder="1"/>
    <xf numFmtId="0" fontId="20" fillId="3" borderId="9" xfId="0" applyFont="1" applyFill="1" applyBorder="1" applyAlignment="1">
      <alignment vertical="top"/>
    </xf>
    <xf numFmtId="164" fontId="20" fillId="3" borderId="0" xfId="0" quotePrefix="1" applyNumberFormat="1" applyFont="1" applyFill="1"/>
    <xf numFmtId="0" fontId="20" fillId="3" borderId="5" xfId="0" quotePrefix="1" applyFont="1" applyFill="1" applyBorder="1" applyAlignment="1">
      <alignment horizontal="center" vertical="center"/>
    </xf>
    <xf numFmtId="0" fontId="20" fillId="3" borderId="6" xfId="0" quotePrefix="1" applyFont="1" applyFill="1" applyBorder="1" applyAlignment="1">
      <alignment horizontal="center" vertical="center"/>
    </xf>
    <xf numFmtId="0" fontId="20" fillId="3" borderId="7" xfId="0" quotePrefix="1" applyFont="1" applyFill="1" applyBorder="1" applyAlignment="1">
      <alignment horizontal="center" vertical="center"/>
    </xf>
    <xf numFmtId="0" fontId="20" fillId="3" borderId="5" xfId="0" applyFont="1" applyFill="1" applyBorder="1" applyAlignment="1">
      <alignment horizontal="center" vertical="center"/>
    </xf>
    <xf numFmtId="0" fontId="18" fillId="0" borderId="5" xfId="0" applyFont="1" applyBorder="1"/>
    <xf numFmtId="0" fontId="18" fillId="0" borderId="1" xfId="0" applyFont="1" applyBorder="1" applyAlignment="1">
      <alignment vertical="center"/>
    </xf>
    <xf numFmtId="0" fontId="18" fillId="0" borderId="8" xfId="0" applyFont="1" applyBorder="1" applyAlignment="1">
      <alignment vertical="center"/>
    </xf>
    <xf numFmtId="3" fontId="18" fillId="0" borderId="9" xfId="0" applyNumberFormat="1" applyFont="1" applyBorder="1" applyAlignment="1">
      <alignment horizontal="center" vertical="center"/>
    </xf>
    <xf numFmtId="0" fontId="29" fillId="0" borderId="0" xfId="0" applyFont="1"/>
    <xf numFmtId="0" fontId="20" fillId="3" borderId="1" xfId="0" applyFont="1" applyFill="1" applyBorder="1" applyAlignment="1">
      <alignment vertical="top"/>
    </xf>
    <xf numFmtId="164" fontId="20" fillId="3" borderId="8" xfId="0" quotePrefix="1" applyNumberFormat="1" applyFont="1" applyFill="1" applyBorder="1" applyAlignment="1">
      <alignment vertical="center"/>
    </xf>
    <xf numFmtId="0" fontId="22" fillId="0" borderId="12" xfId="0" applyFont="1" applyBorder="1" applyAlignment="1">
      <alignment vertical="center"/>
    </xf>
    <xf numFmtId="0" fontId="18" fillId="0" borderId="12" xfId="0" applyFont="1" applyBorder="1" applyAlignment="1">
      <alignment vertical="center"/>
    </xf>
    <xf numFmtId="0" fontId="18" fillId="2" borderId="4" xfId="0" applyFont="1" applyFill="1" applyBorder="1"/>
    <xf numFmtId="0" fontId="22" fillId="2" borderId="1" xfId="0" applyFont="1" applyFill="1" applyBorder="1" applyAlignment="1">
      <alignment vertical="center"/>
    </xf>
    <xf numFmtId="0" fontId="22" fillId="2" borderId="8" xfId="0" applyFont="1" applyFill="1" applyBorder="1" applyAlignment="1">
      <alignment vertical="center"/>
    </xf>
    <xf numFmtId="0" fontId="22" fillId="0" borderId="8" xfId="0" applyFont="1" applyBorder="1" applyAlignment="1">
      <alignment vertical="center"/>
    </xf>
    <xf numFmtId="0" fontId="18" fillId="2" borderId="4" xfId="0" applyFont="1" applyFill="1" applyBorder="1" applyAlignment="1">
      <alignment vertical="center"/>
    </xf>
    <xf numFmtId="0" fontId="31" fillId="0" borderId="0" xfId="0" applyFont="1" applyAlignment="1">
      <alignment vertical="center"/>
    </xf>
    <xf numFmtId="0" fontId="32" fillId="0" borderId="0" xfId="0" applyFont="1"/>
    <xf numFmtId="0" fontId="20" fillId="3" borderId="8" xfId="0" quotePrefix="1" applyFont="1" applyFill="1" applyBorder="1" applyAlignment="1">
      <alignment vertical="top"/>
    </xf>
    <xf numFmtId="0" fontId="22" fillId="0" borderId="2" xfId="0" applyFont="1" applyBorder="1"/>
    <xf numFmtId="0" fontId="18" fillId="0" borderId="2" xfId="0" applyFont="1" applyBorder="1" applyAlignment="1">
      <alignment vertical="center"/>
    </xf>
    <xf numFmtId="0" fontId="22" fillId="0" borderId="0" xfId="0" applyFont="1" applyAlignment="1">
      <alignment horizontal="center" vertical="center"/>
    </xf>
    <xf numFmtId="0" fontId="20" fillId="4" borderId="8" xfId="0" quotePrefix="1" applyFont="1" applyFill="1" applyBorder="1" applyAlignment="1">
      <alignment vertical="top"/>
    </xf>
    <xf numFmtId="0" fontId="20" fillId="3" borderId="1" xfId="0" applyFont="1" applyFill="1" applyBorder="1" applyAlignment="1">
      <alignment vertical="center"/>
    </xf>
    <xf numFmtId="0" fontId="29" fillId="5" borderId="8" xfId="0" applyFont="1" applyFill="1" applyBorder="1"/>
    <xf numFmtId="0" fontId="29" fillId="0" borderId="4" xfId="0" applyFont="1" applyBorder="1" applyAlignment="1">
      <alignment vertical="center"/>
    </xf>
    <xf numFmtId="0" fontId="24" fillId="5" borderId="12" xfId="0" applyFont="1" applyFill="1" applyBorder="1" applyAlignment="1">
      <alignment horizontal="left" vertical="center"/>
    </xf>
    <xf numFmtId="0" fontId="22" fillId="2" borderId="14" xfId="0" applyFont="1" applyFill="1" applyBorder="1"/>
    <xf numFmtId="0" fontId="34" fillId="0" borderId="0" xfId="0" applyFont="1"/>
    <xf numFmtId="0" fontId="34" fillId="0" borderId="0" xfId="0" applyFont="1" applyAlignment="1">
      <alignment horizontal="center"/>
    </xf>
    <xf numFmtId="0" fontId="20" fillId="3" borderId="8" xfId="0" applyFont="1" applyFill="1" applyBorder="1" applyAlignment="1">
      <alignment vertical="top" wrapText="1"/>
    </xf>
    <xf numFmtId="164" fontId="20" fillId="3" borderId="8" xfId="0" quotePrefix="1" applyNumberFormat="1" applyFont="1" applyFill="1" applyBorder="1" applyAlignment="1">
      <alignment horizontal="left" vertical="center" wrapText="1"/>
    </xf>
    <xf numFmtId="0" fontId="18" fillId="0" borderId="1" xfId="0" applyFont="1" applyBorder="1" applyAlignment="1">
      <alignment wrapText="1"/>
    </xf>
    <xf numFmtId="0" fontId="18" fillId="2" borderId="8" xfId="0" applyFont="1" applyFill="1" applyBorder="1" applyAlignment="1">
      <alignment vertical="center" wrapText="1"/>
    </xf>
    <xf numFmtId="0" fontId="18" fillId="2" borderId="4" xfId="0" applyFont="1" applyFill="1" applyBorder="1" applyAlignment="1">
      <alignment vertical="center" wrapText="1"/>
    </xf>
    <xf numFmtId="0" fontId="18" fillId="2" borderId="0" xfId="0" applyFont="1" applyFill="1" applyAlignment="1">
      <alignment horizontal="left" vertical="top" wrapText="1"/>
    </xf>
    <xf numFmtId="0" fontId="20" fillId="4" borderId="8" xfId="0" applyFont="1" applyFill="1" applyBorder="1" applyAlignment="1">
      <alignment vertical="center" wrapText="1"/>
    </xf>
    <xf numFmtId="0" fontId="22" fillId="2" borderId="8" xfId="0" applyFont="1" applyFill="1" applyBorder="1" applyAlignment="1">
      <alignment horizontal="center"/>
    </xf>
    <xf numFmtId="0" fontId="22" fillId="2" borderId="4" xfId="0" applyFont="1" applyFill="1" applyBorder="1" applyAlignment="1">
      <alignment horizontal="center"/>
    </xf>
    <xf numFmtId="0" fontId="24" fillId="2" borderId="12" xfId="0" applyFont="1" applyFill="1" applyBorder="1" applyAlignment="1">
      <alignment horizontal="center"/>
    </xf>
    <xf numFmtId="0" fontId="22" fillId="2" borderId="12" xfId="0" applyFont="1" applyFill="1" applyBorder="1" applyAlignment="1">
      <alignment horizontal="center"/>
    </xf>
    <xf numFmtId="0" fontId="18" fillId="0" borderId="0" xfId="0" applyFont="1" applyAlignment="1">
      <alignment wrapText="1"/>
    </xf>
    <xf numFmtId="0" fontId="18" fillId="2" borderId="9" xfId="0" applyFont="1" applyFill="1" applyBorder="1" applyAlignment="1">
      <alignment vertical="center" wrapText="1"/>
    </xf>
    <xf numFmtId="0" fontId="22" fillId="2" borderId="9" xfId="0" applyFont="1" applyFill="1" applyBorder="1" applyAlignment="1">
      <alignment vertical="center" wrapText="1"/>
    </xf>
    <xf numFmtId="0" fontId="22" fillId="2" borderId="9" xfId="0" applyFont="1" applyFill="1" applyBorder="1" applyAlignment="1">
      <alignment vertical="center"/>
    </xf>
    <xf numFmtId="0" fontId="18" fillId="0" borderId="5" xfId="0" applyFont="1" applyBorder="1" applyAlignment="1">
      <alignment vertical="center"/>
    </xf>
    <xf numFmtId="0" fontId="18" fillId="0" borderId="5" xfId="0" applyFont="1" applyBorder="1" applyAlignment="1">
      <alignment horizontal="justify" vertical="center" wrapText="1"/>
    </xf>
    <xf numFmtId="0" fontId="22" fillId="0" borderId="9" xfId="0" applyFont="1" applyBorder="1" applyAlignment="1">
      <alignment horizontal="justify" vertical="center" wrapText="1"/>
    </xf>
    <xf numFmtId="0" fontId="23" fillId="0" borderId="1" xfId="0" applyFont="1" applyBorder="1" applyAlignment="1">
      <alignment vertical="center"/>
    </xf>
    <xf numFmtId="0" fontId="23" fillId="0" borderId="8" xfId="0" applyFont="1" applyBorder="1" applyAlignment="1">
      <alignment vertical="center"/>
    </xf>
    <xf numFmtId="0" fontId="23" fillId="0" borderId="8" xfId="0" applyFont="1" applyBorder="1" applyAlignment="1">
      <alignment vertical="center" wrapText="1"/>
    </xf>
    <xf numFmtId="0" fontId="25" fillId="0" borderId="12" xfId="0" applyFont="1" applyBorder="1" applyAlignment="1">
      <alignment vertical="center"/>
    </xf>
    <xf numFmtId="0" fontId="22" fillId="0" borderId="13" xfId="0" applyFont="1" applyBorder="1" applyAlignment="1">
      <alignment vertical="center"/>
    </xf>
    <xf numFmtId="0" fontId="18" fillId="0" borderId="4" xfId="0" applyFont="1" applyBorder="1" applyAlignment="1">
      <alignment vertical="center"/>
    </xf>
    <xf numFmtId="0" fontId="20" fillId="3" borderId="2" xfId="0" applyFont="1" applyFill="1" applyBorder="1" applyAlignment="1">
      <alignment vertical="center"/>
    </xf>
    <xf numFmtId="0" fontId="20" fillId="3" borderId="9" xfId="0" quotePrefix="1" applyFont="1" applyFill="1" applyBorder="1" applyAlignment="1">
      <alignment vertical="center"/>
    </xf>
    <xf numFmtId="3" fontId="23" fillId="0" borderId="0" xfId="0" applyNumberFormat="1" applyFont="1"/>
    <xf numFmtId="0" fontId="20" fillId="3" borderId="0" xfId="0" applyFont="1" applyFill="1" applyAlignment="1">
      <alignment vertical="center"/>
    </xf>
    <xf numFmtId="166" fontId="18" fillId="0" borderId="9" xfId="0" applyNumberFormat="1" applyFont="1" applyBorder="1" applyAlignment="1">
      <alignment horizontal="center"/>
    </xf>
    <xf numFmtId="166" fontId="18" fillId="0" borderId="0" xfId="0" applyNumberFormat="1" applyFont="1" applyAlignment="1">
      <alignment horizontal="center"/>
    </xf>
    <xf numFmtId="166" fontId="18" fillId="0" borderId="10" xfId="0" applyNumberFormat="1" applyFont="1" applyBorder="1" applyAlignment="1">
      <alignment horizontal="center"/>
    </xf>
    <xf numFmtId="166" fontId="29" fillId="0" borderId="9" xfId="0" applyNumberFormat="1" applyFont="1" applyBorder="1" applyAlignment="1">
      <alignment horizontal="center" wrapText="1"/>
    </xf>
    <xf numFmtId="166" fontId="29" fillId="0" borderId="0" xfId="0" applyNumberFormat="1" applyFont="1" applyAlignment="1">
      <alignment horizontal="center" wrapText="1"/>
    </xf>
    <xf numFmtId="166" fontId="29" fillId="0" borderId="10" xfId="0" applyNumberFormat="1" applyFont="1" applyBorder="1" applyAlignment="1">
      <alignment horizontal="center" wrapText="1"/>
    </xf>
    <xf numFmtId="166" fontId="24" fillId="0" borderId="9" xfId="0" applyNumberFormat="1" applyFont="1" applyBorder="1" applyAlignment="1">
      <alignment horizontal="center" wrapText="1"/>
    </xf>
    <xf numFmtId="166" fontId="24" fillId="0" borderId="0" xfId="0" applyNumberFormat="1" applyFont="1" applyAlignment="1">
      <alignment horizontal="center" wrapText="1"/>
    </xf>
    <xf numFmtId="166" fontId="24" fillId="0" borderId="10" xfId="0" applyNumberFormat="1" applyFont="1" applyBorder="1" applyAlignment="1">
      <alignment horizontal="center" wrapText="1"/>
    </xf>
    <xf numFmtId="166" fontId="29" fillId="0" borderId="9" xfId="0" applyNumberFormat="1" applyFont="1" applyBorder="1" applyAlignment="1">
      <alignment horizontal="center" vertical="center" wrapText="1"/>
    </xf>
    <xf numFmtId="166" fontId="29" fillId="0" borderId="0" xfId="0" applyNumberFormat="1" applyFont="1" applyAlignment="1">
      <alignment horizontal="center" vertical="center" wrapText="1"/>
    </xf>
    <xf numFmtId="166" fontId="29" fillId="0" borderId="10" xfId="0" applyNumberFormat="1" applyFont="1" applyBorder="1" applyAlignment="1">
      <alignment horizontal="center" vertical="center" wrapText="1"/>
    </xf>
    <xf numFmtId="166" fontId="29" fillId="0" borderId="5" xfId="0" applyNumberFormat="1" applyFont="1" applyBorder="1" applyAlignment="1">
      <alignment horizontal="center" vertical="center" wrapText="1"/>
    </xf>
    <xf numFmtId="166" fontId="29" fillId="0" borderId="6" xfId="0" applyNumberFormat="1" applyFont="1" applyBorder="1" applyAlignment="1">
      <alignment horizontal="center" vertical="center" wrapText="1"/>
    </xf>
    <xf numFmtId="166" fontId="29" fillId="0" borderId="7" xfId="0" applyNumberFormat="1" applyFont="1" applyBorder="1" applyAlignment="1">
      <alignment horizontal="center" vertical="center" wrapText="1"/>
    </xf>
    <xf numFmtId="166" fontId="24" fillId="0" borderId="14" xfId="0" applyNumberFormat="1" applyFont="1" applyBorder="1" applyAlignment="1">
      <alignment horizontal="center" vertical="center" wrapText="1"/>
    </xf>
    <xf numFmtId="166" fontId="24" fillId="0" borderId="13" xfId="0" applyNumberFormat="1" applyFont="1" applyBorder="1" applyAlignment="1">
      <alignment horizontal="center" vertical="center" wrapText="1"/>
    </xf>
    <xf numFmtId="166" fontId="24" fillId="0" borderId="15" xfId="0" applyNumberFormat="1" applyFont="1" applyBorder="1" applyAlignment="1">
      <alignment horizontal="center" vertical="center" wrapText="1"/>
    </xf>
    <xf numFmtId="0" fontId="22" fillId="0" borderId="2" xfId="0" applyFont="1" applyBorder="1" applyAlignment="1">
      <alignment horizontal="center" vertical="center" wrapText="1"/>
    </xf>
    <xf numFmtId="0" fontId="0" fillId="0" borderId="3" xfId="0" applyBorder="1"/>
    <xf numFmtId="166" fontId="29" fillId="0" borderId="5" xfId="0" applyNumberFormat="1" applyFont="1" applyBorder="1" applyAlignment="1">
      <alignment horizontal="center" wrapText="1"/>
    </xf>
    <xf numFmtId="166" fontId="24" fillId="0" borderId="5" xfId="0" applyNumberFormat="1" applyFont="1" applyBorder="1" applyAlignment="1">
      <alignment horizontal="center" vertical="center" wrapText="1"/>
    </xf>
    <xf numFmtId="166" fontId="18" fillId="0" borderId="2" xfId="0" applyNumberFormat="1" applyFont="1" applyBorder="1" applyAlignment="1">
      <alignment vertical="center"/>
    </xf>
    <xf numFmtId="166" fontId="18" fillId="0" borderId="3" xfId="0" applyNumberFormat="1" applyFont="1" applyBorder="1" applyAlignment="1">
      <alignment vertical="center"/>
    </xf>
    <xf numFmtId="166" fontId="18" fillId="0" borderId="9" xfId="0" applyNumberFormat="1" applyFont="1" applyBorder="1" applyAlignment="1">
      <alignment vertical="center"/>
    </xf>
    <xf numFmtId="166" fontId="18" fillId="0" borderId="0" xfId="0" applyNumberFormat="1" applyFont="1" applyAlignment="1">
      <alignment vertical="center"/>
    </xf>
    <xf numFmtId="166" fontId="18" fillId="0" borderId="9" xfId="0" applyNumberFormat="1" applyFont="1" applyBorder="1"/>
    <xf numFmtId="166" fontId="18" fillId="0" borderId="0" xfId="0" applyNumberFormat="1" applyFont="1"/>
    <xf numFmtId="166" fontId="22" fillId="0" borderId="14" xfId="0" applyNumberFormat="1" applyFont="1" applyBorder="1" applyAlignment="1">
      <alignment vertical="center"/>
    </xf>
    <xf numFmtId="166" fontId="22" fillId="0" borderId="13" xfId="0" applyNumberFormat="1" applyFont="1" applyBorder="1" applyAlignment="1">
      <alignment vertical="center"/>
    </xf>
    <xf numFmtId="166" fontId="18" fillId="2" borderId="3" xfId="0" applyNumberFormat="1" applyFont="1" applyFill="1" applyBorder="1"/>
    <xf numFmtId="166" fontId="18" fillId="2" borderId="0" xfId="0" applyNumberFormat="1" applyFont="1" applyFill="1" applyAlignment="1">
      <alignment vertical="center"/>
    </xf>
    <xf numFmtId="166" fontId="18" fillId="2" borderId="6" xfId="0" applyNumberFormat="1" applyFont="1" applyFill="1" applyBorder="1"/>
    <xf numFmtId="166" fontId="22" fillId="2" borderId="14" xfId="0" applyNumberFormat="1" applyFont="1" applyFill="1" applyBorder="1" applyAlignment="1">
      <alignment vertical="center"/>
    </xf>
    <xf numFmtId="166" fontId="22" fillId="2" borderId="13" xfId="0" applyNumberFormat="1" applyFont="1" applyFill="1" applyBorder="1" applyAlignment="1">
      <alignment vertical="center"/>
    </xf>
    <xf numFmtId="0" fontId="4" fillId="3" borderId="6" xfId="1" applyFill="1" applyBorder="1"/>
    <xf numFmtId="0" fontId="18" fillId="2" borderId="0" xfId="0" applyFont="1" applyFill="1" applyAlignment="1">
      <alignment vertical="top"/>
    </xf>
    <xf numFmtId="166" fontId="22" fillId="0" borderId="0" xfId="0" applyNumberFormat="1" applyFont="1" applyAlignment="1">
      <alignment horizontal="center" vertical="center"/>
    </xf>
    <xf numFmtId="166" fontId="22" fillId="0" borderId="3" xfId="0" applyNumberFormat="1" applyFont="1" applyBorder="1" applyAlignment="1">
      <alignment horizontal="center" vertical="center"/>
    </xf>
    <xf numFmtId="0" fontId="20" fillId="3" borderId="9" xfId="0" applyFont="1" applyFill="1" applyBorder="1" applyAlignment="1">
      <alignment horizontal="center"/>
    </xf>
    <xf numFmtId="0" fontId="5" fillId="0" borderId="0" xfId="0" applyFont="1" applyAlignment="1">
      <alignment horizontal="left" vertical="center" wrapText="1"/>
    </xf>
    <xf numFmtId="0" fontId="22" fillId="0" borderId="0" xfId="0" applyFont="1" applyAlignment="1">
      <alignment vertical="center"/>
    </xf>
    <xf numFmtId="0" fontId="22" fillId="2" borderId="9" xfId="0" applyFont="1" applyFill="1" applyBorder="1" applyAlignment="1">
      <alignment horizontal="left" vertical="center" wrapText="1"/>
    </xf>
    <xf numFmtId="0" fontId="18" fillId="0" borderId="0" xfId="0" applyFont="1" applyAlignment="1">
      <alignment horizontal="left" vertical="center"/>
    </xf>
    <xf numFmtId="0" fontId="22" fillId="0" borderId="9" xfId="0" applyFont="1" applyBorder="1" applyAlignment="1">
      <alignment vertical="center"/>
    </xf>
    <xf numFmtId="0" fontId="20" fillId="3" borderId="0" xfId="0" applyFont="1" applyFill="1" applyAlignment="1">
      <alignment horizontal="center"/>
    </xf>
    <xf numFmtId="0" fontId="18" fillId="0" borderId="9" xfId="0" applyFont="1" applyBorder="1" applyAlignment="1">
      <alignment vertical="center"/>
    </xf>
    <xf numFmtId="0" fontId="18" fillId="0" borderId="0" xfId="0" applyFont="1" applyAlignment="1">
      <alignment vertical="center"/>
    </xf>
    <xf numFmtId="0" fontId="37" fillId="3" borderId="0" xfId="13" applyNumberFormat="1" applyFont="1" applyFill="1" applyAlignment="1">
      <alignment horizontal="center" vertical="center"/>
    </xf>
    <xf numFmtId="172" fontId="37" fillId="3" borderId="0" xfId="13" quotePrefix="1" applyNumberFormat="1" applyFont="1" applyFill="1" applyBorder="1" applyAlignment="1">
      <alignment horizontal="left" vertical="center"/>
    </xf>
    <xf numFmtId="0" fontId="39" fillId="3" borderId="5" xfId="24" applyFont="1" applyFill="1" applyBorder="1" applyAlignment="1">
      <alignment horizontal="center" vertical="center"/>
    </xf>
    <xf numFmtId="0" fontId="39" fillId="3" borderId="7" xfId="24" applyFont="1" applyFill="1" applyBorder="1" applyAlignment="1">
      <alignment horizontal="center" vertical="center"/>
    </xf>
    <xf numFmtId="0" fontId="37" fillId="5" borderId="2" xfId="13" applyNumberFormat="1" applyFont="1" applyFill="1" applyBorder="1" applyAlignment="1">
      <alignment horizontal="left" vertical="center"/>
    </xf>
    <xf numFmtId="168" fontId="40" fillId="5" borderId="2" xfId="13" applyNumberFormat="1" applyFont="1" applyFill="1" applyBorder="1" applyAlignment="1">
      <alignment horizontal="left" vertical="center"/>
    </xf>
    <xf numFmtId="168" fontId="40" fillId="5" borderId="3" xfId="13" applyNumberFormat="1" applyFont="1" applyFill="1" applyBorder="1" applyAlignment="1">
      <alignment horizontal="left" vertical="center"/>
    </xf>
    <xf numFmtId="168" fontId="40" fillId="5" borderId="11" xfId="13" applyNumberFormat="1" applyFont="1" applyFill="1" applyBorder="1" applyAlignment="1">
      <alignment horizontal="left" vertical="center"/>
    </xf>
    <xf numFmtId="0" fontId="41" fillId="5" borderId="9" xfId="13" applyNumberFormat="1" applyFont="1" applyFill="1" applyBorder="1" applyAlignment="1">
      <alignment horizontal="left" vertical="center"/>
    </xf>
    <xf numFmtId="167" fontId="40" fillId="5" borderId="9" xfId="13" applyNumberFormat="1" applyFont="1" applyFill="1" applyBorder="1" applyAlignment="1">
      <alignment horizontal="left" vertical="center" wrapText="1"/>
    </xf>
    <xf numFmtId="167" fontId="40" fillId="5" borderId="0" xfId="13" applyNumberFormat="1" applyFont="1" applyFill="1" applyBorder="1" applyAlignment="1">
      <alignment horizontal="left" vertical="center" wrapText="1"/>
    </xf>
    <xf numFmtId="167" fontId="40" fillId="5" borderId="10" xfId="13" applyNumberFormat="1" applyFont="1" applyFill="1" applyBorder="1" applyAlignment="1">
      <alignment horizontal="left" vertical="center" wrapText="1"/>
    </xf>
    <xf numFmtId="166" fontId="40" fillId="5" borderId="9" xfId="2" applyNumberFormat="1" applyFont="1" applyFill="1" applyBorder="1" applyAlignment="1">
      <alignment horizontal="center" vertical="center" wrapText="1"/>
    </xf>
    <xf numFmtId="166" fontId="40" fillId="5" borderId="10" xfId="2" applyNumberFormat="1" applyFont="1" applyFill="1" applyBorder="1" applyAlignment="1">
      <alignment horizontal="center" vertical="center" wrapText="1"/>
    </xf>
    <xf numFmtId="0" fontId="41" fillId="5" borderId="9" xfId="0" applyFont="1" applyFill="1" applyBorder="1"/>
    <xf numFmtId="0" fontId="41" fillId="5" borderId="9" xfId="0" applyFont="1" applyFill="1" applyBorder="1" applyAlignment="1">
      <alignment horizontal="left"/>
    </xf>
    <xf numFmtId="0" fontId="41" fillId="5" borderId="0" xfId="0" applyFont="1" applyFill="1" applyAlignment="1">
      <alignment horizontal="left"/>
    </xf>
    <xf numFmtId="0" fontId="41" fillId="5" borderId="10" xfId="0" applyFont="1" applyFill="1" applyBorder="1" applyAlignment="1">
      <alignment horizontal="left"/>
    </xf>
    <xf numFmtId="0" fontId="37" fillId="5" borderId="9" xfId="13" applyNumberFormat="1" applyFont="1" applyFill="1" applyBorder="1" applyAlignment="1">
      <alignment horizontal="center" vertical="center"/>
    </xf>
    <xf numFmtId="167" fontId="42" fillId="5" borderId="9" xfId="0" applyNumberFormat="1" applyFont="1" applyFill="1" applyBorder="1" applyAlignment="1">
      <alignment horizontal="left"/>
    </xf>
    <xf numFmtId="167" fontId="42" fillId="5" borderId="0" xfId="0" applyNumberFormat="1" applyFont="1" applyFill="1" applyAlignment="1">
      <alignment horizontal="left"/>
    </xf>
    <xf numFmtId="167" fontId="42" fillId="5" borderId="10" xfId="0" applyNumberFormat="1" applyFont="1" applyFill="1" applyBorder="1" applyAlignment="1">
      <alignment horizontal="left"/>
    </xf>
    <xf numFmtId="166" fontId="37" fillId="5" borderId="9" xfId="2" applyNumberFormat="1" applyFont="1" applyFill="1" applyBorder="1" applyAlignment="1">
      <alignment horizontal="center" vertical="center" wrapText="1"/>
    </xf>
    <xf numFmtId="166" fontId="37" fillId="5" borderId="10" xfId="2" applyNumberFormat="1" applyFont="1" applyFill="1" applyBorder="1" applyAlignment="1">
      <alignment horizontal="center" vertical="center" wrapText="1"/>
    </xf>
    <xf numFmtId="0" fontId="37" fillId="7" borderId="9" xfId="4" applyFont="1" applyFill="1" applyBorder="1" applyAlignment="1">
      <alignment horizontal="left"/>
    </xf>
    <xf numFmtId="168" fontId="40" fillId="5" borderId="9" xfId="13" applyNumberFormat="1" applyFont="1" applyFill="1" applyBorder="1" applyAlignment="1">
      <alignment horizontal="left" vertical="center"/>
    </xf>
    <xf numFmtId="168" fontId="40" fillId="5" borderId="0" xfId="13" applyNumberFormat="1" applyFont="1" applyFill="1" applyBorder="1" applyAlignment="1">
      <alignment horizontal="left" vertical="center"/>
    </xf>
    <xf numFmtId="168" fontId="40" fillId="5" borderId="10" xfId="13" applyNumberFormat="1" applyFont="1" applyFill="1" applyBorder="1" applyAlignment="1">
      <alignment horizontal="left" vertical="center"/>
    </xf>
    <xf numFmtId="0" fontId="37" fillId="5" borderId="5" xfId="13" applyNumberFormat="1" applyFont="1" applyFill="1" applyBorder="1" applyAlignment="1">
      <alignment horizontal="left" vertical="center"/>
    </xf>
    <xf numFmtId="168" fontId="37" fillId="0" borderId="5" xfId="13" applyNumberFormat="1" applyFont="1" applyBorder="1" applyAlignment="1">
      <alignment horizontal="left" vertical="center"/>
    </xf>
    <xf numFmtId="168" fontId="37" fillId="0" borderId="6" xfId="13" applyNumberFormat="1" applyFont="1" applyBorder="1" applyAlignment="1">
      <alignment horizontal="left" vertical="center"/>
    </xf>
    <xf numFmtId="168" fontId="37" fillId="0" borderId="7" xfId="13" applyNumberFormat="1" applyFont="1" applyBorder="1" applyAlignment="1">
      <alignment horizontal="left" vertical="center"/>
    </xf>
    <xf numFmtId="166" fontId="37" fillId="5" borderId="5" xfId="2" applyNumberFormat="1" applyFont="1" applyFill="1" applyBorder="1" applyAlignment="1">
      <alignment horizontal="center" vertical="center" wrapText="1"/>
    </xf>
    <xf numFmtId="166" fontId="37" fillId="5" borderId="7" xfId="2" applyNumberFormat="1" applyFont="1" applyFill="1" applyBorder="1" applyAlignment="1">
      <alignment horizontal="center" vertical="center" wrapText="1"/>
    </xf>
    <xf numFmtId="0" fontId="41" fillId="5" borderId="0" xfId="13" applyNumberFormat="1" applyFont="1" applyFill="1" applyBorder="1" applyAlignment="1">
      <alignment horizontal="left" vertical="center"/>
    </xf>
    <xf numFmtId="0" fontId="41" fillId="5" borderId="0" xfId="0" applyFont="1" applyFill="1" applyAlignment="1">
      <alignment vertical="center"/>
    </xf>
    <xf numFmtId="0" fontId="41" fillId="5" borderId="0" xfId="0" applyFont="1" applyFill="1"/>
    <xf numFmtId="1" fontId="38" fillId="3" borderId="5" xfId="5" applyNumberFormat="1" applyFont="1" applyFill="1" applyBorder="1" applyAlignment="1">
      <alignment horizontal="center"/>
    </xf>
    <xf numFmtId="1" fontId="38" fillId="3" borderId="6" xfId="5" applyNumberFormat="1" applyFont="1" applyFill="1" applyBorder="1" applyAlignment="1">
      <alignment horizontal="center"/>
    </xf>
    <xf numFmtId="1" fontId="38" fillId="3" borderId="7" xfId="5" applyNumberFormat="1" applyFont="1" applyFill="1" applyBorder="1" applyAlignment="1">
      <alignment horizontal="center"/>
    </xf>
    <xf numFmtId="168" fontId="40" fillId="5" borderId="2" xfId="13" applyNumberFormat="1" applyFont="1" applyFill="1" applyBorder="1" applyAlignment="1">
      <alignment vertical="center"/>
    </xf>
    <xf numFmtId="168" fontId="40" fillId="5" borderId="3" xfId="13" applyNumberFormat="1" applyFont="1" applyFill="1" applyBorder="1" applyAlignment="1">
      <alignment vertical="center"/>
    </xf>
    <xf numFmtId="168" fontId="40" fillId="5" borderId="11" xfId="13" applyNumberFormat="1" applyFont="1" applyFill="1" applyBorder="1" applyAlignment="1">
      <alignment vertical="center"/>
    </xf>
    <xf numFmtId="0" fontId="41" fillId="5" borderId="10" xfId="0" applyFont="1" applyFill="1" applyBorder="1"/>
    <xf numFmtId="168" fontId="40" fillId="5" borderId="9" xfId="13" applyNumberFormat="1" applyFont="1" applyFill="1" applyBorder="1" applyAlignment="1">
      <alignment vertical="center"/>
    </xf>
    <xf numFmtId="168" fontId="40" fillId="5" borderId="10" xfId="13" applyNumberFormat="1" applyFont="1" applyFill="1" applyBorder="1" applyAlignment="1">
      <alignment vertical="center"/>
    </xf>
    <xf numFmtId="168" fontId="40" fillId="5" borderId="0" xfId="13" applyNumberFormat="1" applyFont="1" applyFill="1" applyBorder="1" applyAlignment="1">
      <alignment vertical="center"/>
    </xf>
    <xf numFmtId="0" fontId="42" fillId="5" borderId="9" xfId="13" applyNumberFormat="1" applyFont="1" applyFill="1" applyBorder="1" applyAlignment="1">
      <alignment horizontal="left" vertical="center"/>
    </xf>
    <xf numFmtId="0" fontId="37" fillId="5" borderId="9" xfId="13" applyNumberFormat="1" applyFont="1" applyFill="1" applyBorder="1" applyAlignment="1">
      <alignment horizontal="left" vertical="center"/>
    </xf>
    <xf numFmtId="168" fontId="37" fillId="5" borderId="9" xfId="13" applyNumberFormat="1" applyFont="1" applyFill="1" applyBorder="1" applyAlignment="1">
      <alignment vertical="center"/>
    </xf>
    <xf numFmtId="168" fontId="37" fillId="5" borderId="0" xfId="13" applyNumberFormat="1" applyFont="1" applyFill="1" applyBorder="1" applyAlignment="1">
      <alignment vertical="center"/>
    </xf>
    <xf numFmtId="168" fontId="37" fillId="5" borderId="10" xfId="13" applyNumberFormat="1" applyFont="1" applyFill="1" applyBorder="1" applyAlignment="1">
      <alignment vertical="center"/>
    </xf>
    <xf numFmtId="0" fontId="42" fillId="5" borderId="5" xfId="13" applyNumberFormat="1" applyFont="1" applyFill="1" applyBorder="1" applyAlignment="1">
      <alignment horizontal="left" vertical="center"/>
    </xf>
    <xf numFmtId="168" fontId="37" fillId="5" borderId="5" xfId="13" applyNumberFormat="1" applyFont="1" applyFill="1" applyBorder="1" applyAlignment="1">
      <alignment vertical="center"/>
    </xf>
    <xf numFmtId="168" fontId="37" fillId="5" borderId="6" xfId="13" applyNumberFormat="1" applyFont="1" applyFill="1" applyBorder="1" applyAlignment="1">
      <alignment vertical="center"/>
    </xf>
    <xf numFmtId="168" fontId="37" fillId="5" borderId="7" xfId="13" applyNumberFormat="1" applyFont="1" applyFill="1" applyBorder="1" applyAlignment="1">
      <alignment vertical="center"/>
    </xf>
    <xf numFmtId="166" fontId="40" fillId="5" borderId="0" xfId="2" applyNumberFormat="1" applyFont="1" applyFill="1" applyBorder="1" applyAlignment="1">
      <alignment horizontal="center" vertical="center" wrapText="1"/>
    </xf>
    <xf numFmtId="0" fontId="37" fillId="5" borderId="14" xfId="13" applyNumberFormat="1" applyFont="1" applyFill="1" applyBorder="1" applyAlignment="1">
      <alignment horizontal="left" vertical="center"/>
    </xf>
    <xf numFmtId="10" fontId="37" fillId="5" borderId="14" xfId="2" applyNumberFormat="1" applyFont="1" applyFill="1" applyBorder="1" applyAlignment="1">
      <alignment vertical="center"/>
    </xf>
    <xf numFmtId="10" fontId="37" fillId="5" borderId="13" xfId="2" applyNumberFormat="1" applyFont="1" applyFill="1" applyBorder="1" applyAlignment="1">
      <alignment vertical="center"/>
    </xf>
    <xf numFmtId="10" fontId="37" fillId="5" borderId="15" xfId="2" applyNumberFormat="1" applyFont="1" applyFill="1" applyBorder="1" applyAlignment="1">
      <alignment vertical="center"/>
    </xf>
    <xf numFmtId="0" fontId="43" fillId="3" borderId="0" xfId="0" applyFont="1" applyFill="1"/>
    <xf numFmtId="0" fontId="43" fillId="3" borderId="10" xfId="0" applyFont="1" applyFill="1" applyBorder="1"/>
    <xf numFmtId="0" fontId="41" fillId="0" borderId="0" xfId="0" applyFont="1"/>
    <xf numFmtId="0" fontId="40" fillId="4" borderId="0" xfId="0" applyFont="1" applyFill="1" applyAlignment="1">
      <alignment horizontal="centerContinuous"/>
    </xf>
    <xf numFmtId="0" fontId="38" fillId="3" borderId="5" xfId="0" applyFont="1" applyFill="1" applyBorder="1" applyAlignment="1">
      <alignment horizontal="center"/>
    </xf>
    <xf numFmtId="0" fontId="38" fillId="3" borderId="6" xfId="0" applyFont="1" applyFill="1" applyBorder="1" applyAlignment="1">
      <alignment horizontal="center"/>
    </xf>
    <xf numFmtId="0" fontId="38" fillId="3" borderId="7" xfId="0" applyFont="1" applyFill="1" applyBorder="1" applyAlignment="1">
      <alignment horizontal="center"/>
    </xf>
    <xf numFmtId="0" fontId="40" fillId="4" borderId="0" xfId="0" applyFont="1" applyFill="1"/>
    <xf numFmtId="0" fontId="40" fillId="0" borderId="2" xfId="0" applyFont="1" applyBorder="1" applyAlignment="1">
      <alignment horizontal="center"/>
    </xf>
    <xf numFmtId="0" fontId="40" fillId="0" borderId="3" xfId="0" applyFont="1" applyBorder="1" applyAlignment="1">
      <alignment horizontal="center"/>
    </xf>
    <xf numFmtId="0" fontId="40" fillId="0" borderId="11" xfId="0" applyFont="1" applyBorder="1" applyAlignment="1">
      <alignment horizontal="center"/>
    </xf>
    <xf numFmtId="0" fontId="37" fillId="2" borderId="1" xfId="0" applyFont="1" applyFill="1" applyBorder="1"/>
    <xf numFmtId="0" fontId="40" fillId="2" borderId="2" xfId="0" applyFont="1" applyFill="1" applyBorder="1" applyAlignment="1">
      <alignment horizontal="center"/>
    </xf>
    <xf numFmtId="0" fontId="40" fillId="2" borderId="3" xfId="0" applyFont="1" applyFill="1" applyBorder="1" applyAlignment="1">
      <alignment horizontal="center"/>
    </xf>
    <xf numFmtId="0" fontId="40" fillId="2" borderId="11" xfId="0" applyFont="1" applyFill="1" applyBorder="1" applyAlignment="1">
      <alignment horizontal="center"/>
    </xf>
    <xf numFmtId="0" fontId="37" fillId="0" borderId="9" xfId="0" applyFont="1" applyBorder="1"/>
    <xf numFmtId="3" fontId="40" fillId="0" borderId="9" xfId="0" applyNumberFormat="1" applyFont="1" applyBorder="1" applyAlignment="1">
      <alignment horizontal="center"/>
    </xf>
    <xf numFmtId="3" fontId="40" fillId="0" borderId="0" xfId="0" applyNumberFormat="1" applyFont="1" applyAlignment="1">
      <alignment horizontal="center"/>
    </xf>
    <xf numFmtId="3" fontId="40" fillId="0" borderId="10" xfId="0" applyNumberFormat="1" applyFont="1" applyBorder="1" applyAlignment="1">
      <alignment horizontal="center"/>
    </xf>
    <xf numFmtId="166" fontId="40" fillId="0" borderId="9" xfId="0" applyNumberFormat="1" applyFont="1" applyBorder="1" applyAlignment="1">
      <alignment horizontal="center"/>
    </xf>
    <xf numFmtId="166" fontId="40" fillId="0" borderId="10" xfId="0" applyNumberFormat="1" applyFont="1" applyBorder="1" applyAlignment="1">
      <alignment horizontal="center"/>
    </xf>
    <xf numFmtId="0" fontId="40" fillId="2" borderId="8" xfId="0" applyFont="1" applyFill="1" applyBorder="1"/>
    <xf numFmtId="0" fontId="40" fillId="0" borderId="9" xfId="0" applyFont="1" applyBorder="1" applyAlignment="1">
      <alignment horizontal="center"/>
    </xf>
    <xf numFmtId="0" fontId="40" fillId="0" borderId="0" xfId="0" applyFont="1" applyAlignment="1">
      <alignment horizontal="center"/>
    </xf>
    <xf numFmtId="0" fontId="40" fillId="0" borderId="10" xfId="0" applyFont="1" applyBorder="1" applyAlignment="1">
      <alignment horizontal="center"/>
    </xf>
    <xf numFmtId="0" fontId="40" fillId="0" borderId="9" xfId="0" applyFont="1" applyBorder="1"/>
    <xf numFmtId="166" fontId="40" fillId="0" borderId="0" xfId="0" applyNumberFormat="1" applyFont="1" applyAlignment="1">
      <alignment horizontal="center"/>
    </xf>
    <xf numFmtId="3" fontId="37" fillId="0" borderId="9" xfId="0" applyNumberFormat="1" applyFont="1" applyBorder="1" applyAlignment="1">
      <alignment horizontal="center"/>
    </xf>
    <xf numFmtId="3" fontId="37" fillId="0" borderId="0" xfId="0" applyNumberFormat="1" applyFont="1" applyAlignment="1">
      <alignment horizontal="center"/>
    </xf>
    <xf numFmtId="3" fontId="37" fillId="0" borderId="10" xfId="0" applyNumberFormat="1" applyFont="1" applyBorder="1" applyAlignment="1">
      <alignment horizontal="center"/>
    </xf>
    <xf numFmtId="166" fontId="37" fillId="0" borderId="9" xfId="0" applyNumberFormat="1" applyFont="1" applyBorder="1" applyAlignment="1">
      <alignment horizontal="center"/>
    </xf>
    <xf numFmtId="166" fontId="37" fillId="0" borderId="10" xfId="0" applyNumberFormat="1" applyFont="1" applyBorder="1" applyAlignment="1">
      <alignment horizontal="center"/>
    </xf>
    <xf numFmtId="0" fontId="37" fillId="0" borderId="9" xfId="0" applyFont="1" applyBorder="1" applyAlignment="1">
      <alignment horizontal="center"/>
    </xf>
    <xf numFmtId="0" fontId="37" fillId="0" borderId="0" xfId="0" applyFont="1" applyAlignment="1">
      <alignment horizontal="center"/>
    </xf>
    <xf numFmtId="0" fontId="37" fillId="0" borderId="10" xfId="0" applyFont="1" applyBorder="1" applyAlignment="1">
      <alignment horizontal="center"/>
    </xf>
    <xf numFmtId="0" fontId="40" fillId="0" borderId="8" xfId="0" applyFont="1" applyBorder="1"/>
    <xf numFmtId="0" fontId="40" fillId="0" borderId="8" xfId="0" applyFont="1" applyBorder="1" applyAlignment="1">
      <alignment horizontal="left"/>
    </xf>
    <xf numFmtId="0" fontId="37" fillId="0" borderId="8" xfId="0" applyFont="1" applyBorder="1"/>
    <xf numFmtId="0" fontId="40" fillId="2" borderId="9" xfId="0" applyFont="1" applyFill="1" applyBorder="1"/>
    <xf numFmtId="0" fontId="40" fillId="2" borderId="0" xfId="0" applyFont="1" applyFill="1"/>
    <xf numFmtId="0" fontId="40" fillId="2" borderId="10" xfId="0" applyFont="1" applyFill="1" applyBorder="1"/>
    <xf numFmtId="0" fontId="40" fillId="0" borderId="0" xfId="0" applyFont="1"/>
    <xf numFmtId="0" fontId="41" fillId="0" borderId="10" xfId="0" applyFont="1" applyBorder="1"/>
    <xf numFmtId="0" fontId="37" fillId="0" borderId="8" xfId="0" applyFont="1" applyBorder="1" applyAlignment="1">
      <alignment horizontal="left"/>
    </xf>
    <xf numFmtId="0" fontId="40" fillId="0" borderId="10" xfId="0" applyFont="1" applyBorder="1"/>
    <xf numFmtId="0" fontId="40" fillId="2" borderId="8" xfId="0" applyFont="1" applyFill="1" applyBorder="1" applyAlignment="1">
      <alignment horizontal="left"/>
    </xf>
    <xf numFmtId="0" fontId="41" fillId="0" borderId="9" xfId="0" applyFont="1" applyBorder="1"/>
    <xf numFmtId="0" fontId="40" fillId="0" borderId="4" xfId="0" applyFont="1" applyBorder="1"/>
    <xf numFmtId="3" fontId="40" fillId="2" borderId="5" xfId="0" applyNumberFormat="1" applyFont="1" applyFill="1" applyBorder="1" applyAlignment="1">
      <alignment horizontal="center"/>
    </xf>
    <xf numFmtId="3" fontId="40" fillId="2" borderId="6" xfId="0" applyNumberFormat="1" applyFont="1" applyFill="1" applyBorder="1" applyAlignment="1">
      <alignment horizontal="center"/>
    </xf>
    <xf numFmtId="3" fontId="40" fillId="2" borderId="7" xfId="0" applyNumberFormat="1" applyFont="1" applyFill="1" applyBorder="1" applyAlignment="1">
      <alignment horizontal="center"/>
    </xf>
    <xf numFmtId="0" fontId="40" fillId="0" borderId="3" xfId="0" applyFont="1" applyBorder="1" applyAlignment="1">
      <alignment horizontal="left"/>
    </xf>
    <xf numFmtId="10" fontId="40" fillId="0" borderId="3" xfId="0" applyNumberFormat="1" applyFont="1" applyBorder="1" applyAlignment="1">
      <alignment horizontal="center"/>
    </xf>
    <xf numFmtId="10" fontId="40" fillId="0" borderId="0" xfId="0" applyNumberFormat="1" applyFont="1" applyAlignment="1">
      <alignment horizontal="center"/>
    </xf>
    <xf numFmtId="0" fontId="37" fillId="2" borderId="9" xfId="0" applyFont="1" applyFill="1" applyBorder="1"/>
    <xf numFmtId="0" fontId="37" fillId="2" borderId="10" xfId="0" applyFont="1" applyFill="1" applyBorder="1"/>
    <xf numFmtId="0" fontId="40" fillId="0" borderId="9" xfId="0" applyFont="1" applyBorder="1" applyAlignment="1">
      <alignment horizontal="center" vertical="center"/>
    </xf>
    <xf numFmtId="0" fontId="40" fillId="0" borderId="0" xfId="0" applyFont="1" applyAlignment="1">
      <alignment horizontal="center" vertical="center"/>
    </xf>
    <xf numFmtId="0" fontId="40" fillId="0" borderId="10" xfId="0" applyFont="1" applyBorder="1" applyAlignment="1">
      <alignment horizontal="center" vertical="center"/>
    </xf>
    <xf numFmtId="3" fontId="37" fillId="0" borderId="5" xfId="0" applyNumberFormat="1" applyFont="1" applyBorder="1" applyAlignment="1">
      <alignment horizontal="center"/>
    </xf>
    <xf numFmtId="3" fontId="37" fillId="0" borderId="6" xfId="0" applyNumberFormat="1" applyFont="1" applyBorder="1" applyAlignment="1">
      <alignment horizontal="center"/>
    </xf>
    <xf numFmtId="3" fontId="37" fillId="0" borderId="7" xfId="0" applyNumberFormat="1" applyFont="1" applyBorder="1" applyAlignment="1">
      <alignment horizontal="center"/>
    </xf>
    <xf numFmtId="166" fontId="37" fillId="0" borderId="5" xfId="0" applyNumberFormat="1" applyFont="1" applyBorder="1" applyAlignment="1">
      <alignment horizontal="center"/>
    </xf>
    <xf numFmtId="166" fontId="37" fillId="0" borderId="7" xfId="0" applyNumberFormat="1" applyFont="1" applyBorder="1" applyAlignment="1">
      <alignment horizontal="center"/>
    </xf>
    <xf numFmtId="0" fontId="38" fillId="4" borderId="0" xfId="0" applyFont="1" applyFill="1" applyAlignment="1">
      <alignment vertical="center"/>
    </xf>
    <xf numFmtId="0" fontId="43" fillId="4" borderId="0" xfId="0" applyFont="1" applyFill="1" applyAlignment="1">
      <alignment vertical="center"/>
    </xf>
    <xf numFmtId="17" fontId="38" fillId="4" borderId="5" xfId="0" quotePrefix="1" applyNumberFormat="1" applyFont="1" applyFill="1" applyBorder="1" applyAlignment="1">
      <alignment horizontal="center"/>
    </xf>
    <xf numFmtId="17" fontId="38" fillId="4" borderId="6" xfId="0" quotePrefix="1" applyNumberFormat="1" applyFont="1" applyFill="1" applyBorder="1" applyAlignment="1">
      <alignment horizontal="center"/>
    </xf>
    <xf numFmtId="17" fontId="38" fillId="4" borderId="7" xfId="0" quotePrefix="1" applyNumberFormat="1" applyFont="1" applyFill="1" applyBorder="1" applyAlignment="1">
      <alignment horizontal="center"/>
    </xf>
    <xf numFmtId="0" fontId="38" fillId="4" borderId="5" xfId="0" applyFont="1" applyFill="1" applyBorder="1" applyAlignment="1">
      <alignment horizontal="center"/>
    </xf>
    <xf numFmtId="0" fontId="38" fillId="4" borderId="7" xfId="0" applyFont="1" applyFill="1" applyBorder="1" applyAlignment="1">
      <alignment horizontal="center"/>
    </xf>
    <xf numFmtId="0" fontId="37" fillId="2" borderId="1" xfId="0" applyFont="1" applyFill="1" applyBorder="1" applyAlignment="1">
      <alignment horizontal="left"/>
    </xf>
    <xf numFmtId="0" fontId="40" fillId="2" borderId="2" xfId="0" applyFont="1" applyFill="1" applyBorder="1" applyAlignment="1">
      <alignment horizontal="center" vertical="center"/>
    </xf>
    <xf numFmtId="0" fontId="37" fillId="2" borderId="3" xfId="0" applyFont="1" applyFill="1" applyBorder="1" applyAlignment="1">
      <alignment horizontal="center" vertical="center"/>
    </xf>
    <xf numFmtId="0" fontId="37" fillId="2" borderId="11" xfId="0" applyFont="1" applyFill="1" applyBorder="1" applyAlignment="1">
      <alignment horizontal="center" vertical="center"/>
    </xf>
    <xf numFmtId="0" fontId="40" fillId="2" borderId="8" xfId="0" applyFont="1" applyFill="1" applyBorder="1" applyAlignment="1">
      <alignment horizontal="left" vertical="center"/>
    </xf>
    <xf numFmtId="3" fontId="40" fillId="0" borderId="9" xfId="0" applyNumberFormat="1" applyFont="1" applyBorder="1" applyAlignment="1">
      <alignment horizontal="center" vertical="center"/>
    </xf>
    <xf numFmtId="3" fontId="40" fillId="2" borderId="0" xfId="0" applyNumberFormat="1" applyFont="1" applyFill="1" applyAlignment="1">
      <alignment horizontal="center" vertical="center"/>
    </xf>
    <xf numFmtId="3" fontId="40" fillId="2" borderId="10" xfId="0" applyNumberFormat="1" applyFont="1" applyFill="1" applyBorder="1" applyAlignment="1">
      <alignment horizontal="center" vertical="center"/>
    </xf>
    <xf numFmtId="166" fontId="40" fillId="2" borderId="0" xfId="0" applyNumberFormat="1" applyFont="1" applyFill="1" applyAlignment="1">
      <alignment horizontal="center" vertical="center"/>
    </xf>
    <xf numFmtId="166" fontId="40" fillId="2" borderId="10" xfId="0" applyNumberFormat="1" applyFont="1" applyFill="1" applyBorder="1" applyAlignment="1">
      <alignment horizontal="center" vertical="center"/>
    </xf>
    <xf numFmtId="0" fontId="37" fillId="2" borderId="8" xfId="0" applyFont="1" applyFill="1" applyBorder="1"/>
    <xf numFmtId="3" fontId="37" fillId="2" borderId="0" xfId="0" applyNumberFormat="1" applyFont="1" applyFill="1" applyAlignment="1">
      <alignment horizontal="center" vertical="center"/>
    </xf>
    <xf numFmtId="3" fontId="37" fillId="2" borderId="10" xfId="0" applyNumberFormat="1" applyFont="1" applyFill="1" applyBorder="1" applyAlignment="1">
      <alignment horizontal="center" vertical="center"/>
    </xf>
    <xf numFmtId="166" fontId="37" fillId="2" borderId="0" xfId="0" applyNumberFormat="1" applyFont="1" applyFill="1" applyAlignment="1">
      <alignment horizontal="center" vertical="center"/>
    </xf>
    <xf numFmtId="166" fontId="37" fillId="2" borderId="10" xfId="0" applyNumberFormat="1" applyFont="1" applyFill="1" applyBorder="1" applyAlignment="1">
      <alignment horizontal="center" vertical="center"/>
    </xf>
    <xf numFmtId="0" fontId="40" fillId="2" borderId="8" xfId="0" applyFont="1" applyFill="1" applyBorder="1" applyAlignment="1">
      <alignment horizontal="left" indent="1"/>
    </xf>
    <xf numFmtId="3" fontId="40" fillId="2" borderId="9" xfId="0" applyNumberFormat="1" applyFont="1" applyFill="1" applyBorder="1" applyAlignment="1">
      <alignment horizontal="center" vertical="center"/>
    </xf>
    <xf numFmtId="0" fontId="37" fillId="2" borderId="8" xfId="0" applyFont="1" applyFill="1" applyBorder="1" applyAlignment="1">
      <alignment horizontal="left"/>
    </xf>
    <xf numFmtId="3" fontId="37" fillId="0" borderId="9" xfId="0" applyNumberFormat="1" applyFont="1" applyBorder="1" applyAlignment="1">
      <alignment horizontal="center" vertical="center"/>
    </xf>
    <xf numFmtId="3" fontId="37" fillId="0" borderId="10" xfId="0" applyNumberFormat="1" applyFont="1" applyBorder="1" applyAlignment="1">
      <alignment horizontal="center" vertical="center"/>
    </xf>
    <xf numFmtId="3" fontId="40" fillId="0" borderId="10" xfId="0" applyNumberFormat="1" applyFont="1" applyBorder="1" applyAlignment="1">
      <alignment horizontal="center" vertical="center"/>
    </xf>
    <xf numFmtId="0" fontId="37" fillId="2" borderId="8" xfId="0" applyFont="1" applyFill="1" applyBorder="1" applyAlignment="1">
      <alignment horizontal="center"/>
    </xf>
    <xf numFmtId="0" fontId="37" fillId="0" borderId="9" xfId="0" applyFont="1" applyBorder="1" applyAlignment="1">
      <alignment horizontal="center" vertical="center"/>
    </xf>
    <xf numFmtId="0" fontId="37" fillId="2" borderId="0" xfId="0" applyFont="1" applyFill="1" applyAlignment="1">
      <alignment horizontal="center" vertical="center"/>
    </xf>
    <xf numFmtId="0" fontId="37" fillId="0" borderId="10" xfId="0" applyFont="1" applyBorder="1" applyAlignment="1">
      <alignment horizontal="center" vertical="center"/>
    </xf>
    <xf numFmtId="0" fontId="37" fillId="2" borderId="8" xfId="0" applyFont="1" applyFill="1" applyBorder="1" applyAlignment="1">
      <alignment vertical="center"/>
    </xf>
    <xf numFmtId="0" fontId="37" fillId="2" borderId="10" xfId="0" applyFont="1" applyFill="1" applyBorder="1" applyAlignment="1">
      <alignment horizontal="center" vertical="center"/>
    </xf>
    <xf numFmtId="0" fontId="37" fillId="2" borderId="4" xfId="0" applyFont="1" applyFill="1" applyBorder="1" applyAlignment="1">
      <alignment horizontal="left"/>
    </xf>
    <xf numFmtId="3" fontId="37" fillId="0" borderId="5" xfId="0" applyNumberFormat="1" applyFont="1" applyBorder="1" applyAlignment="1">
      <alignment horizontal="center" vertical="center"/>
    </xf>
    <xf numFmtId="3" fontId="37" fillId="2" borderId="6" xfId="0" applyNumberFormat="1" applyFont="1" applyFill="1" applyBorder="1" applyAlignment="1">
      <alignment horizontal="center" vertical="center"/>
    </xf>
    <xf numFmtId="3" fontId="37" fillId="2" borderId="7" xfId="0" applyNumberFormat="1" applyFont="1" applyFill="1" applyBorder="1" applyAlignment="1">
      <alignment horizontal="center" vertical="center"/>
    </xf>
    <xf numFmtId="166" fontId="37" fillId="2" borderId="6" xfId="0" applyNumberFormat="1" applyFont="1" applyFill="1" applyBorder="1" applyAlignment="1">
      <alignment horizontal="center" vertical="center"/>
    </xf>
    <xf numFmtId="166" fontId="37" fillId="2" borderId="7" xfId="0" applyNumberFormat="1" applyFont="1" applyFill="1" applyBorder="1" applyAlignment="1">
      <alignment horizontal="center" vertical="center"/>
    </xf>
    <xf numFmtId="0" fontId="40" fillId="2" borderId="0" xfId="0" applyFont="1" applyFill="1" applyAlignment="1">
      <alignment vertical="center"/>
    </xf>
    <xf numFmtId="0" fontId="40" fillId="2" borderId="0" xfId="0" applyFont="1" applyFill="1" applyAlignment="1">
      <alignment horizontal="center" vertical="center"/>
    </xf>
    <xf numFmtId="0" fontId="37" fillId="2" borderId="0" xfId="0" applyFont="1" applyFill="1" applyAlignment="1">
      <alignment vertical="center"/>
    </xf>
    <xf numFmtId="0" fontId="40" fillId="2" borderId="2" xfId="0" applyFont="1" applyFill="1" applyBorder="1" applyAlignment="1">
      <alignment vertical="center"/>
    </xf>
    <xf numFmtId="166" fontId="40" fillId="2" borderId="3" xfId="0" applyNumberFormat="1" applyFont="1" applyFill="1" applyBorder="1" applyAlignment="1">
      <alignment horizontal="center" vertical="center"/>
    </xf>
    <xf numFmtId="166" fontId="40" fillId="2" borderId="11" xfId="0" applyNumberFormat="1" applyFont="1" applyFill="1" applyBorder="1" applyAlignment="1">
      <alignment horizontal="center" vertical="center"/>
    </xf>
    <xf numFmtId="0" fontId="40" fillId="2" borderId="9" xfId="0" applyFont="1" applyFill="1" applyBorder="1" applyAlignment="1">
      <alignment vertical="center"/>
    </xf>
    <xf numFmtId="0" fontId="37" fillId="2" borderId="9" xfId="0" applyFont="1" applyFill="1" applyBorder="1" applyAlignment="1">
      <alignment vertical="center"/>
    </xf>
    <xf numFmtId="3" fontId="37" fillId="2" borderId="9" xfId="0" applyNumberFormat="1" applyFont="1" applyFill="1" applyBorder="1" applyAlignment="1">
      <alignment horizontal="center" vertical="center"/>
    </xf>
    <xf numFmtId="0" fontId="40" fillId="2" borderId="9" xfId="0" applyFont="1" applyFill="1" applyBorder="1" applyAlignment="1">
      <alignment horizontal="center" vertical="center"/>
    </xf>
    <xf numFmtId="0" fontId="40" fillId="2" borderId="10" xfId="0" applyFont="1" applyFill="1" applyBorder="1" applyAlignment="1">
      <alignment horizontal="center" vertical="center"/>
    </xf>
    <xf numFmtId="0" fontId="37" fillId="2" borderId="5" xfId="0" applyFont="1" applyFill="1" applyBorder="1" applyAlignment="1">
      <alignment vertical="center"/>
    </xf>
    <xf numFmtId="3" fontId="37" fillId="2" borderId="5" xfId="0" applyNumberFormat="1" applyFont="1" applyFill="1" applyBorder="1" applyAlignment="1">
      <alignment horizontal="center" vertical="center"/>
    </xf>
    <xf numFmtId="0" fontId="40" fillId="0" borderId="2" xfId="0" applyFont="1" applyBorder="1" applyAlignment="1">
      <alignment vertical="center"/>
    </xf>
    <xf numFmtId="0" fontId="40" fillId="0" borderId="2" xfId="0" applyFont="1" applyBorder="1" applyAlignment="1">
      <alignment horizontal="center" vertical="center"/>
    </xf>
    <xf numFmtId="0" fontId="40" fillId="0" borderId="11" xfId="0" applyFont="1" applyBorder="1" applyAlignment="1">
      <alignment horizontal="center" vertical="center"/>
    </xf>
    <xf numFmtId="0" fontId="40" fillId="2" borderId="9" xfId="0" applyFont="1" applyFill="1" applyBorder="1" applyAlignment="1">
      <alignment horizontal="left" vertical="center"/>
    </xf>
    <xf numFmtId="0" fontId="40" fillId="2" borderId="9" xfId="0" applyFont="1" applyFill="1" applyBorder="1" applyAlignment="1">
      <alignment horizontal="right" vertical="center"/>
    </xf>
    <xf numFmtId="0" fontId="40" fillId="2" borderId="0" xfId="0" applyFont="1" applyFill="1" applyAlignment="1">
      <alignment horizontal="right" vertical="center"/>
    </xf>
    <xf numFmtId="0" fontId="40" fillId="2" borderId="5" xfId="0" applyFont="1" applyFill="1" applyBorder="1" applyAlignment="1">
      <alignment vertical="center"/>
    </xf>
    <xf numFmtId="3" fontId="40" fillId="2" borderId="5" xfId="0" applyNumberFormat="1" applyFont="1" applyFill="1" applyBorder="1" applyAlignment="1">
      <alignment horizontal="right" vertical="center"/>
    </xf>
    <xf numFmtId="3" fontId="40" fillId="2" borderId="6" xfId="0" applyNumberFormat="1" applyFont="1" applyFill="1" applyBorder="1" applyAlignment="1">
      <alignment horizontal="right" vertical="center"/>
    </xf>
    <xf numFmtId="0" fontId="40" fillId="2" borderId="5" xfId="0" applyFont="1" applyFill="1" applyBorder="1" applyAlignment="1">
      <alignment horizontal="center" vertical="center"/>
    </xf>
    <xf numFmtId="0" fontId="40" fillId="2" borderId="7" xfId="0" applyFont="1" applyFill="1" applyBorder="1" applyAlignment="1">
      <alignment horizontal="center" vertical="center"/>
    </xf>
    <xf numFmtId="0" fontId="45" fillId="3" borderId="0" xfId="1" applyFont="1" applyFill="1" applyBorder="1"/>
    <xf numFmtId="0" fontId="38" fillId="3" borderId="0" xfId="0" applyFont="1" applyFill="1" applyAlignment="1">
      <alignment horizontal="center"/>
    </xf>
    <xf numFmtId="0" fontId="43" fillId="0" borderId="0" xfId="0" applyFont="1"/>
    <xf numFmtId="0" fontId="43" fillId="4" borderId="0" xfId="0" applyFont="1" applyFill="1" applyAlignment="1">
      <alignment horizontal="centerContinuous"/>
    </xf>
    <xf numFmtId="0" fontId="43" fillId="4" borderId="6" xfId="0" applyFont="1" applyFill="1" applyBorder="1"/>
    <xf numFmtId="10" fontId="40" fillId="0" borderId="9" xfId="0" applyNumberFormat="1" applyFont="1" applyBorder="1" applyAlignment="1">
      <alignment horizontal="center"/>
    </xf>
    <xf numFmtId="10" fontId="40" fillId="0" borderId="10" xfId="0" applyNumberFormat="1" applyFont="1" applyBorder="1" applyAlignment="1">
      <alignment horizontal="center"/>
    </xf>
    <xf numFmtId="166" fontId="40" fillId="2" borderId="0" xfId="0" applyNumberFormat="1" applyFont="1" applyFill="1" applyAlignment="1">
      <alignment horizontal="center"/>
    </xf>
    <xf numFmtId="166" fontId="40" fillId="2" borderId="10" xfId="0" applyNumberFormat="1" applyFont="1" applyFill="1" applyBorder="1" applyAlignment="1">
      <alignment horizontal="center"/>
    </xf>
    <xf numFmtId="166" fontId="37" fillId="0" borderId="0" xfId="0" applyNumberFormat="1" applyFont="1" applyAlignment="1">
      <alignment horizontal="center"/>
    </xf>
    <xf numFmtId="166" fontId="37" fillId="2" borderId="0" xfId="0" applyNumberFormat="1" applyFont="1" applyFill="1" applyAlignment="1">
      <alignment horizontal="center"/>
    </xf>
    <xf numFmtId="166" fontId="37" fillId="2" borderId="10" xfId="0" applyNumberFormat="1" applyFont="1" applyFill="1" applyBorder="1" applyAlignment="1">
      <alignment horizontal="center"/>
    </xf>
    <xf numFmtId="0" fontId="40" fillId="2" borderId="4" xfId="0" applyFont="1" applyFill="1" applyBorder="1" applyAlignment="1">
      <alignment horizontal="left"/>
    </xf>
    <xf numFmtId="10" fontId="40" fillId="0" borderId="5" xfId="0" applyNumberFormat="1" applyFont="1" applyBorder="1" applyAlignment="1">
      <alignment horizontal="center"/>
    </xf>
    <xf numFmtId="10" fontId="40" fillId="0" borderId="6" xfId="0" applyNumberFormat="1" applyFont="1" applyBorder="1" applyAlignment="1">
      <alignment horizontal="center"/>
    </xf>
    <xf numFmtId="10" fontId="40" fillId="0" borderId="7" xfId="0" applyNumberFormat="1" applyFont="1" applyBorder="1" applyAlignment="1">
      <alignment horizontal="center"/>
    </xf>
    <xf numFmtId="0" fontId="40" fillId="2" borderId="0" xfId="0" applyFont="1" applyFill="1" applyAlignment="1">
      <alignment horizontal="center"/>
    </xf>
    <xf numFmtId="0" fontId="40" fillId="0" borderId="0" xfId="0" applyFont="1" applyAlignment="1">
      <alignment vertical="top"/>
    </xf>
    <xf numFmtId="0" fontId="37" fillId="0" borderId="0" xfId="0" applyFont="1"/>
    <xf numFmtId="0" fontId="37" fillId="0" borderId="10" xfId="0" applyFont="1" applyBorder="1"/>
    <xf numFmtId="3" fontId="40" fillId="0" borderId="5" xfId="0" applyNumberFormat="1" applyFont="1" applyBorder="1" applyAlignment="1">
      <alignment horizontal="center"/>
    </xf>
    <xf numFmtId="3" fontId="40" fillId="0" borderId="6" xfId="0" applyNumberFormat="1" applyFont="1" applyBorder="1" applyAlignment="1">
      <alignment horizontal="center"/>
    </xf>
    <xf numFmtId="3" fontId="40" fillId="0" borderId="7" xfId="0" applyNumberFormat="1" applyFont="1" applyBorder="1" applyAlignment="1">
      <alignment horizontal="center"/>
    </xf>
    <xf numFmtId="166" fontId="40" fillId="0" borderId="5" xfId="0" applyNumberFormat="1" applyFont="1" applyBorder="1" applyAlignment="1">
      <alignment horizontal="center"/>
    </xf>
    <xf numFmtId="166" fontId="40" fillId="0" borderId="7" xfId="0" applyNumberFormat="1" applyFont="1" applyBorder="1" applyAlignment="1">
      <alignment horizontal="center"/>
    </xf>
    <xf numFmtId="0" fontId="40" fillId="2" borderId="9" xfId="0" applyFont="1" applyFill="1" applyBorder="1" applyAlignment="1">
      <alignment horizontal="left"/>
    </xf>
    <xf numFmtId="0" fontId="40" fillId="2" borderId="18" xfId="0" applyFont="1" applyFill="1" applyBorder="1"/>
    <xf numFmtId="0" fontId="40" fillId="0" borderId="18" xfId="0" applyFont="1" applyBorder="1"/>
    <xf numFmtId="0" fontId="40" fillId="2" borderId="9" xfId="0" applyFont="1" applyFill="1" applyBorder="1" applyAlignment="1">
      <alignment horizontal="center"/>
    </xf>
    <xf numFmtId="0" fontId="40" fillId="2" borderId="10" xfId="0" applyFont="1" applyFill="1" applyBorder="1" applyAlignment="1">
      <alignment horizontal="center"/>
    </xf>
    <xf numFmtId="166" fontId="40" fillId="0" borderId="6" xfId="0" applyNumberFormat="1" applyFont="1" applyBorder="1" applyAlignment="1">
      <alignment horizontal="center"/>
    </xf>
    <xf numFmtId="0" fontId="43" fillId="4" borderId="0" xfId="0" applyFont="1" applyFill="1" applyAlignment="1">
      <alignment horizontal="center" vertical="center"/>
    </xf>
    <xf numFmtId="166" fontId="37" fillId="2" borderId="2" xfId="0" applyNumberFormat="1" applyFont="1" applyFill="1" applyBorder="1" applyAlignment="1">
      <alignment horizontal="center" vertical="center"/>
    </xf>
    <xf numFmtId="166" fontId="37" fillId="2" borderId="11" xfId="0" applyNumberFormat="1" applyFont="1" applyFill="1" applyBorder="1" applyAlignment="1">
      <alignment horizontal="center" vertical="center"/>
    </xf>
    <xf numFmtId="3" fontId="40" fillId="0" borderId="0" xfId="0" applyNumberFormat="1" applyFont="1" applyAlignment="1">
      <alignment horizontal="center" vertical="center"/>
    </xf>
    <xf numFmtId="166" fontId="40" fillId="2" borderId="9" xfId="0" applyNumberFormat="1" applyFont="1" applyFill="1" applyBorder="1" applyAlignment="1">
      <alignment horizontal="center" vertical="center"/>
    </xf>
    <xf numFmtId="3" fontId="37" fillId="0" borderId="0" xfId="0" applyNumberFormat="1" applyFont="1" applyAlignment="1">
      <alignment horizontal="center" vertical="center"/>
    </xf>
    <xf numFmtId="166" fontId="37" fillId="2" borderId="9" xfId="0" applyNumberFormat="1" applyFont="1" applyFill="1" applyBorder="1" applyAlignment="1">
      <alignment horizontal="center" vertical="center"/>
    </xf>
    <xf numFmtId="0" fontId="40" fillId="2" borderId="9" xfId="0" applyFont="1" applyFill="1" applyBorder="1" applyAlignment="1">
      <alignment horizontal="left" indent="1"/>
    </xf>
    <xf numFmtId="0" fontId="37" fillId="2" borderId="9" xfId="0" applyFont="1" applyFill="1" applyBorder="1" applyAlignment="1">
      <alignment horizontal="center" vertical="center"/>
    </xf>
    <xf numFmtId="0" fontId="37" fillId="2" borderId="5" xfId="0" applyFont="1" applyFill="1" applyBorder="1" applyAlignment="1">
      <alignment horizontal="left"/>
    </xf>
    <xf numFmtId="166" fontId="37" fillId="2" borderId="5" xfId="0" applyNumberFormat="1" applyFont="1" applyFill="1" applyBorder="1" applyAlignment="1">
      <alignment horizontal="center" vertical="center"/>
    </xf>
    <xf numFmtId="0" fontId="38" fillId="4" borderId="6" xfId="0" applyFont="1" applyFill="1" applyBorder="1" applyAlignment="1">
      <alignment horizontal="center"/>
    </xf>
    <xf numFmtId="0" fontId="38" fillId="4" borderId="9" xfId="0" applyFont="1" applyFill="1" applyBorder="1" applyAlignment="1">
      <alignment horizontal="center"/>
    </xf>
    <xf numFmtId="0" fontId="38" fillId="4" borderId="10" xfId="0" applyFont="1" applyFill="1" applyBorder="1" applyAlignment="1">
      <alignment horizontal="center"/>
    </xf>
    <xf numFmtId="3" fontId="40" fillId="2" borderId="2" xfId="0" applyNumberFormat="1" applyFont="1" applyFill="1" applyBorder="1" applyAlignment="1">
      <alignment vertical="center"/>
    </xf>
    <xf numFmtId="3" fontId="40" fillId="2" borderId="3" xfId="0" applyNumberFormat="1" applyFont="1" applyFill="1" applyBorder="1" applyAlignment="1">
      <alignment vertical="center"/>
    </xf>
    <xf numFmtId="3" fontId="40" fillId="2" borderId="11" xfId="0" applyNumberFormat="1" applyFont="1" applyFill="1" applyBorder="1" applyAlignment="1">
      <alignment vertical="center"/>
    </xf>
    <xf numFmtId="166" fontId="40" fillId="2" borderId="2" xfId="0" applyNumberFormat="1" applyFont="1" applyFill="1" applyBorder="1" applyAlignment="1">
      <alignment horizontal="center" vertical="center"/>
    </xf>
    <xf numFmtId="3" fontId="40" fillId="2" borderId="9" xfId="0" applyNumberFormat="1" applyFont="1" applyFill="1" applyBorder="1" applyAlignment="1">
      <alignment vertical="center"/>
    </xf>
    <xf numFmtId="3" fontId="40" fillId="2" borderId="0" xfId="0" applyNumberFormat="1" applyFont="1" applyFill="1" applyAlignment="1">
      <alignment vertical="center"/>
    </xf>
    <xf numFmtId="3" fontId="40" fillId="2" borderId="10" xfId="0" applyNumberFormat="1" applyFont="1" applyFill="1" applyBorder="1" applyAlignment="1">
      <alignment vertical="center"/>
    </xf>
    <xf numFmtId="3" fontId="37" fillId="2" borderId="9" xfId="0" applyNumberFormat="1" applyFont="1" applyFill="1" applyBorder="1" applyAlignment="1">
      <alignment vertical="center"/>
    </xf>
    <xf numFmtId="3" fontId="37" fillId="2" borderId="0" xfId="0" applyNumberFormat="1" applyFont="1" applyFill="1" applyAlignment="1">
      <alignment vertical="center"/>
    </xf>
    <xf numFmtId="3" fontId="37" fillId="2" borderId="10" xfId="0" applyNumberFormat="1" applyFont="1" applyFill="1" applyBorder="1" applyAlignment="1">
      <alignment vertical="center"/>
    </xf>
    <xf numFmtId="3" fontId="37" fillId="2" borderId="5" xfId="0" applyNumberFormat="1" applyFont="1" applyFill="1" applyBorder="1" applyAlignment="1">
      <alignment vertical="center"/>
    </xf>
    <xf numFmtId="3" fontId="37" fillId="2" borderId="6" xfId="0" applyNumberFormat="1" applyFont="1" applyFill="1" applyBorder="1" applyAlignment="1">
      <alignment vertical="center"/>
    </xf>
    <xf numFmtId="3" fontId="37" fillId="2" borderId="7" xfId="0" applyNumberFormat="1" applyFont="1" applyFill="1" applyBorder="1" applyAlignment="1">
      <alignment vertical="center"/>
    </xf>
    <xf numFmtId="0" fontId="40" fillId="0" borderId="8" xfId="0" applyFont="1" applyBorder="1" applyAlignment="1">
      <alignment vertical="center"/>
    </xf>
    <xf numFmtId="0" fontId="46" fillId="2" borderId="0" xfId="0" applyFont="1" applyFill="1"/>
    <xf numFmtId="0" fontId="46" fillId="0" borderId="0" xfId="0" applyFont="1"/>
    <xf numFmtId="0" fontId="40" fillId="0" borderId="9" xfId="0" applyFont="1" applyBorder="1" applyAlignment="1">
      <alignment vertical="center"/>
    </xf>
    <xf numFmtId="0" fontId="40" fillId="0" borderId="10" xfId="0" applyFont="1" applyBorder="1" applyAlignment="1">
      <alignment vertical="center"/>
    </xf>
    <xf numFmtId="0" fontId="20" fillId="3" borderId="0" xfId="0" applyFont="1" applyFill="1" applyAlignment="1">
      <alignment horizontal="center" vertical="center"/>
    </xf>
    <xf numFmtId="3" fontId="37" fillId="0" borderId="15" xfId="0" applyNumberFormat="1" applyFont="1" applyBorder="1" applyAlignment="1">
      <alignment vertical="center"/>
    </xf>
    <xf numFmtId="0" fontId="41" fillId="3" borderId="6" xfId="0" applyFont="1" applyFill="1" applyBorder="1"/>
    <xf numFmtId="3" fontId="37" fillId="0" borderId="14" xfId="0" applyNumberFormat="1" applyFont="1" applyBorder="1" applyAlignment="1">
      <alignment vertical="center"/>
    </xf>
    <xf numFmtId="3" fontId="40" fillId="0" borderId="5" xfId="0" applyNumberFormat="1" applyFont="1" applyBorder="1" applyAlignment="1">
      <alignment vertical="center"/>
    </xf>
    <xf numFmtId="3" fontId="48" fillId="0" borderId="10" xfId="0" applyNumberFormat="1" applyFont="1" applyBorder="1" applyAlignment="1">
      <alignment horizontal="center" vertical="center"/>
    </xf>
    <xf numFmtId="166" fontId="40" fillId="5" borderId="2" xfId="20" applyNumberFormat="1" applyFont="1" applyFill="1" applyBorder="1" applyAlignment="1">
      <alignment horizontal="center"/>
    </xf>
    <xf numFmtId="166" fontId="40" fillId="5" borderId="9" xfId="20" applyNumberFormat="1" applyFont="1" applyFill="1" applyBorder="1" applyAlignment="1">
      <alignment horizontal="center"/>
    </xf>
    <xf numFmtId="166" fontId="37" fillId="5" borderId="14" xfId="20" applyNumberFormat="1" applyFont="1" applyFill="1" applyBorder="1" applyAlignment="1">
      <alignment horizontal="center"/>
    </xf>
    <xf numFmtId="3" fontId="46" fillId="0" borderId="9" xfId="0" applyNumberFormat="1" applyFont="1" applyBorder="1" applyAlignment="1">
      <alignment horizontal="center"/>
    </xf>
    <xf numFmtId="0" fontId="40" fillId="0" borderId="5" xfId="0" applyFont="1" applyBorder="1" applyAlignment="1">
      <alignment horizontal="center" vertical="center"/>
    </xf>
    <xf numFmtId="3" fontId="40" fillId="0" borderId="0" xfId="0" applyNumberFormat="1" applyFont="1"/>
    <xf numFmtId="3" fontId="40" fillId="0" borderId="9" xfId="0" applyNumberFormat="1" applyFont="1" applyBorder="1"/>
    <xf numFmtId="0" fontId="41" fillId="3" borderId="0" xfId="0" applyFont="1" applyFill="1"/>
    <xf numFmtId="0" fontId="40" fillId="0" borderId="7" xfId="0" applyFont="1" applyBorder="1" applyAlignment="1">
      <alignment horizontal="center" vertical="center"/>
    </xf>
    <xf numFmtId="3" fontId="47" fillId="0" borderId="17" xfId="0" applyNumberFormat="1" applyFont="1" applyBorder="1" applyAlignment="1">
      <alignment horizontal="center"/>
    </xf>
    <xf numFmtId="0" fontId="46" fillId="0" borderId="9" xfId="0" applyFont="1" applyBorder="1" applyAlignment="1">
      <alignment horizontal="center"/>
    </xf>
    <xf numFmtId="3" fontId="47" fillId="0" borderId="35" xfId="0" applyNumberFormat="1" applyFont="1" applyBorder="1" applyAlignment="1">
      <alignment horizontal="center"/>
    </xf>
    <xf numFmtId="166" fontId="40" fillId="6" borderId="11" xfId="2" applyNumberFormat="1" applyFont="1" applyFill="1" applyBorder="1" applyAlignment="1">
      <alignment horizontal="center" vertical="center"/>
    </xf>
    <xf numFmtId="168" fontId="40" fillId="0" borderId="0" xfId="6" applyNumberFormat="1" applyFont="1" applyFill="1" applyBorder="1" applyAlignment="1">
      <alignment horizontal="center" vertical="center"/>
    </xf>
    <xf numFmtId="168" fontId="40" fillId="0" borderId="10" xfId="6" applyNumberFormat="1" applyFont="1" applyFill="1" applyBorder="1" applyAlignment="1">
      <alignment horizontal="center" vertical="center"/>
    </xf>
    <xf numFmtId="166" fontId="40" fillId="6" borderId="10" xfId="2" applyNumberFormat="1" applyFont="1" applyFill="1" applyBorder="1" applyAlignment="1">
      <alignment horizontal="center" vertical="center"/>
    </xf>
    <xf numFmtId="168" fontId="37" fillId="0" borderId="10" xfId="6" applyNumberFormat="1" applyFont="1" applyFill="1" applyBorder="1" applyAlignment="1">
      <alignment horizontal="center" vertical="center"/>
    </xf>
    <xf numFmtId="166" fontId="37" fillId="6" borderId="10" xfId="2" applyNumberFormat="1" applyFont="1" applyFill="1" applyBorder="1" applyAlignment="1">
      <alignment horizontal="center" vertical="center"/>
    </xf>
    <xf numFmtId="168" fontId="37" fillId="0" borderId="7" xfId="6" applyNumberFormat="1" applyFont="1" applyFill="1" applyBorder="1" applyAlignment="1">
      <alignment horizontal="center" vertical="center"/>
    </xf>
    <xf numFmtId="166" fontId="37" fillId="6" borderId="7" xfId="2" applyNumberFormat="1" applyFont="1" applyFill="1" applyBorder="1" applyAlignment="1">
      <alignment horizontal="center" vertical="center"/>
    </xf>
    <xf numFmtId="166" fontId="40" fillId="5" borderId="9" xfId="2" applyNumberFormat="1" applyFont="1" applyFill="1" applyBorder="1" applyAlignment="1" applyProtection="1">
      <alignment horizontal="right"/>
    </xf>
    <xf numFmtId="166" fontId="40" fillId="0" borderId="9" xfId="2" applyNumberFormat="1" applyFont="1" applyFill="1" applyBorder="1" applyAlignment="1">
      <alignment horizontal="right" vertical="center"/>
    </xf>
    <xf numFmtId="2" fontId="40" fillId="0" borderId="5" xfId="2" applyNumberFormat="1" applyFont="1" applyFill="1" applyBorder="1" applyAlignment="1">
      <alignment horizontal="right" vertical="center"/>
    </xf>
    <xf numFmtId="3" fontId="40" fillId="0" borderId="3" xfId="0" applyNumberFormat="1" applyFont="1" applyBorder="1" applyAlignment="1">
      <alignment horizontal="center" vertical="center"/>
    </xf>
    <xf numFmtId="166" fontId="37" fillId="0" borderId="14" xfId="0" applyNumberFormat="1" applyFont="1" applyBorder="1" applyAlignment="1">
      <alignment horizontal="center" vertical="center"/>
    </xf>
    <xf numFmtId="168" fontId="16" fillId="0" borderId="2" xfId="16" applyNumberFormat="1" applyFont="1" applyFill="1" applyBorder="1" applyAlignment="1">
      <alignment vertical="center"/>
    </xf>
    <xf numFmtId="168" fontId="16" fillId="0" borderId="3" xfId="16" applyNumberFormat="1" applyFont="1" applyFill="1" applyBorder="1" applyAlignment="1">
      <alignment vertical="center"/>
    </xf>
    <xf numFmtId="168" fontId="16" fillId="0" borderId="11" xfId="16" applyNumberFormat="1" applyFont="1" applyFill="1" applyBorder="1" applyAlignment="1">
      <alignment vertical="center"/>
    </xf>
    <xf numFmtId="168" fontId="16" fillId="0" borderId="9" xfId="16" applyNumberFormat="1" applyFont="1" applyFill="1" applyBorder="1" applyAlignment="1">
      <alignment vertical="center"/>
    </xf>
    <xf numFmtId="168" fontId="16" fillId="0" borderId="0" xfId="16" applyNumberFormat="1" applyFont="1" applyFill="1" applyBorder="1" applyAlignment="1">
      <alignment vertical="center"/>
    </xf>
    <xf numFmtId="168" fontId="16" fillId="0" borderId="10" xfId="16" applyNumberFormat="1" applyFont="1" applyFill="1" applyBorder="1" applyAlignment="1">
      <alignment vertical="center"/>
    </xf>
    <xf numFmtId="168" fontId="15" fillId="0" borderId="9" xfId="16" applyNumberFormat="1" applyFont="1" applyFill="1" applyBorder="1" applyAlignment="1">
      <alignment vertical="center"/>
    </xf>
    <xf numFmtId="168" fontId="15" fillId="0" borderId="0" xfId="16" applyNumberFormat="1" applyFont="1" applyFill="1" applyBorder="1" applyAlignment="1">
      <alignment vertical="center"/>
    </xf>
    <xf numFmtId="168" fontId="15" fillId="0" borderId="10" xfId="16" applyNumberFormat="1" applyFont="1" applyFill="1" applyBorder="1" applyAlignment="1">
      <alignment vertical="center"/>
    </xf>
    <xf numFmtId="171" fontId="16" fillId="0" borderId="5" xfId="16" applyNumberFormat="1" applyFont="1" applyFill="1" applyBorder="1" applyAlignment="1">
      <alignment horizontal="right" vertical="center"/>
    </xf>
    <xf numFmtId="171" fontId="16" fillId="0" borderId="6" xfId="16" applyNumberFormat="1" applyFont="1" applyFill="1" applyBorder="1" applyAlignment="1">
      <alignment horizontal="right" vertical="center"/>
    </xf>
    <xf numFmtId="171" fontId="16" fillId="0" borderId="7" xfId="16" applyNumberFormat="1" applyFont="1" applyFill="1" applyBorder="1" applyAlignment="1">
      <alignment horizontal="right" vertical="center"/>
    </xf>
    <xf numFmtId="168" fontId="16" fillId="0" borderId="9" xfId="16" applyNumberFormat="1" applyFont="1" applyFill="1" applyBorder="1" applyAlignment="1">
      <alignment horizontal="right" vertical="center"/>
    </xf>
    <xf numFmtId="168" fontId="16" fillId="0" borderId="0" xfId="16" applyNumberFormat="1" applyFont="1" applyFill="1" applyBorder="1" applyAlignment="1">
      <alignment horizontal="right" vertical="center"/>
    </xf>
    <xf numFmtId="168" fontId="16" fillId="0" borderId="5" xfId="16" applyNumberFormat="1" applyFont="1" applyFill="1" applyBorder="1" applyAlignment="1">
      <alignment horizontal="right" vertical="center"/>
    </xf>
    <xf numFmtId="168" fontId="16" fillId="0" borderId="6" xfId="16" applyNumberFormat="1" applyFont="1" applyFill="1" applyBorder="1" applyAlignment="1">
      <alignment horizontal="right" vertical="center"/>
    </xf>
    <xf numFmtId="168" fontId="16" fillId="0" borderId="7" xfId="16" applyNumberFormat="1" applyFont="1" applyFill="1" applyBorder="1" applyAlignment="1">
      <alignment vertical="center"/>
    </xf>
    <xf numFmtId="168" fontId="16" fillId="0" borderId="10" xfId="16" applyNumberFormat="1" applyFont="1" applyFill="1" applyBorder="1" applyAlignment="1">
      <alignment horizontal="right" vertical="center"/>
    </xf>
    <xf numFmtId="10" fontId="16" fillId="0" borderId="9" xfId="17" applyNumberFormat="1" applyFont="1" applyBorder="1" applyAlignment="1">
      <alignment horizontal="right" vertical="center"/>
    </xf>
    <xf numFmtId="10" fontId="16" fillId="0" borderId="0" xfId="17" applyNumberFormat="1" applyFont="1" applyAlignment="1">
      <alignment horizontal="right" vertical="center"/>
    </xf>
    <xf numFmtId="10" fontId="16" fillId="0" borderId="10" xfId="17" applyNumberFormat="1" applyFont="1" applyBorder="1" applyAlignment="1">
      <alignment horizontal="right" vertical="center"/>
    </xf>
    <xf numFmtId="166" fontId="16" fillId="0" borderId="9" xfId="17" applyNumberFormat="1" applyFont="1" applyBorder="1" applyAlignment="1">
      <alignment horizontal="right" vertical="center"/>
    </xf>
    <xf numFmtId="166" fontId="16" fillId="0" borderId="0" xfId="17" applyNumberFormat="1" applyFont="1" applyAlignment="1">
      <alignment horizontal="right" vertical="center"/>
    </xf>
    <xf numFmtId="166" fontId="16" fillId="0" borderId="10" xfId="17" applyNumberFormat="1" applyFont="1" applyBorder="1" applyAlignment="1">
      <alignment horizontal="right" vertical="center"/>
    </xf>
    <xf numFmtId="166" fontId="16" fillId="0" borderId="5" xfId="17" applyNumberFormat="1" applyFont="1" applyBorder="1" applyAlignment="1">
      <alignment horizontal="right" vertical="center"/>
    </xf>
    <xf numFmtId="166" fontId="16" fillId="0" borderId="6" xfId="17" applyNumberFormat="1" applyFont="1" applyBorder="1" applyAlignment="1">
      <alignment horizontal="right" vertical="center"/>
    </xf>
    <xf numFmtId="166" fontId="16" fillId="0" borderId="7" xfId="17" applyNumberFormat="1" applyFont="1" applyBorder="1" applyAlignment="1">
      <alignment horizontal="right" vertical="center"/>
    </xf>
    <xf numFmtId="10" fontId="16" fillId="0" borderId="5" xfId="17" applyNumberFormat="1" applyFont="1" applyBorder="1" applyAlignment="1">
      <alignment horizontal="right" vertical="center"/>
    </xf>
    <xf numFmtId="10" fontId="16" fillId="0" borderId="6" xfId="17" applyNumberFormat="1" applyFont="1" applyBorder="1" applyAlignment="1">
      <alignment horizontal="right" vertical="center"/>
    </xf>
    <xf numFmtId="10" fontId="16" fillId="0" borderId="7" xfId="17" applyNumberFormat="1" applyFont="1" applyBorder="1" applyAlignment="1">
      <alignment horizontal="right" vertical="center"/>
    </xf>
    <xf numFmtId="166" fontId="16" fillId="0" borderId="9" xfId="18" applyNumberFormat="1" applyFont="1" applyFill="1" applyBorder="1" applyAlignment="1">
      <alignment horizontal="right" vertical="center"/>
    </xf>
    <xf numFmtId="166" fontId="16" fillId="0" borderId="0" xfId="18" applyNumberFormat="1" applyFont="1" applyFill="1" applyBorder="1" applyAlignment="1">
      <alignment horizontal="right" vertical="center"/>
    </xf>
    <xf numFmtId="166" fontId="16" fillId="0" borderId="10" xfId="18" applyNumberFormat="1" applyFont="1" applyFill="1" applyBorder="1" applyAlignment="1">
      <alignment horizontal="right" vertical="center"/>
    </xf>
    <xf numFmtId="166" fontId="16" fillId="0" borderId="5" xfId="18" applyNumberFormat="1" applyFont="1" applyFill="1" applyBorder="1" applyAlignment="1">
      <alignment horizontal="right" vertical="center"/>
    </xf>
    <xf numFmtId="166" fontId="16" fillId="0" borderId="6" xfId="18" applyNumberFormat="1" applyFont="1" applyFill="1" applyBorder="1" applyAlignment="1">
      <alignment horizontal="right" vertical="center"/>
    </xf>
    <xf numFmtId="166" fontId="16" fillId="0" borderId="7" xfId="18" applyNumberFormat="1" applyFont="1" applyFill="1" applyBorder="1" applyAlignment="1">
      <alignment horizontal="right" vertical="center"/>
    </xf>
    <xf numFmtId="10" fontId="16" fillId="0" borderId="9" xfId="18" applyNumberFormat="1" applyFont="1" applyFill="1" applyBorder="1" applyAlignment="1">
      <alignment horizontal="right" vertical="center"/>
    </xf>
    <xf numFmtId="10" fontId="16" fillId="0" borderId="0" xfId="18" applyNumberFormat="1" applyFont="1" applyFill="1" applyBorder="1" applyAlignment="1">
      <alignment horizontal="right" vertical="center"/>
    </xf>
    <xf numFmtId="10" fontId="16" fillId="0" borderId="10" xfId="18" applyNumberFormat="1" applyFont="1" applyFill="1" applyBorder="1" applyAlignment="1">
      <alignment horizontal="right" vertical="center"/>
    </xf>
    <xf numFmtId="10" fontId="16" fillId="0" borderId="5" xfId="18" applyNumberFormat="1" applyFont="1" applyFill="1" applyBorder="1" applyAlignment="1">
      <alignment horizontal="right" vertical="center"/>
    </xf>
    <xf numFmtId="10" fontId="16" fillId="0" borderId="6" xfId="18" applyNumberFormat="1" applyFont="1" applyFill="1" applyBorder="1" applyAlignment="1">
      <alignment horizontal="right" vertical="center"/>
    </xf>
    <xf numFmtId="10" fontId="16" fillId="0" borderId="7" xfId="18" applyNumberFormat="1" applyFont="1" applyFill="1" applyBorder="1" applyAlignment="1">
      <alignment horizontal="right" vertical="center"/>
    </xf>
    <xf numFmtId="168" fontId="16" fillId="0" borderId="14" xfId="16" applyNumberFormat="1" applyFont="1" applyFill="1" applyBorder="1" applyAlignment="1">
      <alignment horizontal="right"/>
    </xf>
    <xf numFmtId="168" fontId="16" fillId="0" borderId="13" xfId="16" applyNumberFormat="1" applyFont="1" applyFill="1" applyBorder="1" applyAlignment="1">
      <alignment horizontal="right"/>
    </xf>
    <xf numFmtId="168" fontId="16" fillId="0" borderId="15" xfId="16" applyNumberFormat="1" applyFont="1" applyFill="1" applyBorder="1" applyAlignment="1">
      <alignment horizontal="right"/>
    </xf>
    <xf numFmtId="168" fontId="15" fillId="0" borderId="2" xfId="16" applyNumberFormat="1" applyFont="1" applyFill="1" applyBorder="1" applyAlignment="1">
      <alignment horizontal="right"/>
    </xf>
    <xf numFmtId="168" fontId="15" fillId="0" borderId="3" xfId="16" applyNumberFormat="1" applyFont="1" applyFill="1" applyBorder="1" applyAlignment="1">
      <alignment horizontal="right"/>
    </xf>
    <xf numFmtId="168" fontId="15" fillId="0" borderId="11" xfId="16" applyNumberFormat="1" applyFont="1" applyFill="1" applyBorder="1" applyAlignment="1">
      <alignment horizontal="right"/>
    </xf>
    <xf numFmtId="168" fontId="16" fillId="0" borderId="9" xfId="16" applyNumberFormat="1" applyFont="1" applyFill="1" applyBorder="1" applyAlignment="1">
      <alignment horizontal="right"/>
    </xf>
    <xf numFmtId="168" fontId="16" fillId="0" borderId="0" xfId="16" applyNumberFormat="1" applyFont="1" applyFill="1" applyBorder="1" applyAlignment="1">
      <alignment horizontal="right"/>
    </xf>
    <xf numFmtId="168" fontId="16" fillId="0" borderId="10" xfId="16" applyNumberFormat="1" applyFont="1" applyFill="1" applyBorder="1" applyAlignment="1">
      <alignment horizontal="right"/>
    </xf>
    <xf numFmtId="168" fontId="16" fillId="0" borderId="6" xfId="16" applyNumberFormat="1" applyFont="1" applyFill="1" applyBorder="1" applyAlignment="1">
      <alignment horizontal="right"/>
    </xf>
    <xf numFmtId="168" fontId="16" fillId="0" borderId="7" xfId="16" applyNumberFormat="1" applyFont="1" applyFill="1" applyBorder="1" applyAlignment="1">
      <alignment horizontal="right"/>
    </xf>
    <xf numFmtId="164" fontId="28" fillId="4" borderId="0" xfId="0" quotePrefix="1" applyNumberFormat="1" applyFont="1" applyFill="1" applyAlignment="1">
      <alignment vertical="center"/>
    </xf>
    <xf numFmtId="3" fontId="40" fillId="0" borderId="7" xfId="0" applyNumberFormat="1" applyFont="1" applyBorder="1" applyAlignment="1">
      <alignment horizontal="center" vertical="center"/>
    </xf>
    <xf numFmtId="167" fontId="40" fillId="5" borderId="9" xfId="13" applyNumberFormat="1" applyFont="1" applyFill="1" applyBorder="1" applyAlignment="1">
      <alignment horizontal="right" vertical="center" wrapText="1"/>
    </xf>
    <xf numFmtId="0" fontId="22" fillId="2" borderId="0" xfId="0" applyFont="1" applyFill="1" applyAlignment="1">
      <alignment vertical="center"/>
    </xf>
    <xf numFmtId="3" fontId="22" fillId="2" borderId="0" xfId="0" applyNumberFormat="1" applyFont="1" applyFill="1" applyAlignment="1">
      <alignment horizontal="center" vertical="center"/>
    </xf>
    <xf numFmtId="166" fontId="22" fillId="2" borderId="0" xfId="0" applyNumberFormat="1" applyFont="1" applyFill="1" applyAlignment="1">
      <alignment horizontal="center"/>
    </xf>
    <xf numFmtId="0" fontId="45" fillId="0" borderId="0" xfId="1" applyFont="1"/>
    <xf numFmtId="0" fontId="38" fillId="4" borderId="6" xfId="0" applyFont="1" applyFill="1" applyBorder="1" applyAlignment="1">
      <alignment horizontal="left"/>
    </xf>
    <xf numFmtId="0" fontId="38" fillId="4" borderId="7" xfId="0" applyFont="1" applyFill="1" applyBorder="1" applyAlignment="1">
      <alignment horizontal="left"/>
    </xf>
    <xf numFmtId="0" fontId="37" fillId="2" borderId="2" xfId="0" applyFont="1" applyFill="1" applyBorder="1" applyAlignment="1">
      <alignment horizontal="left"/>
    </xf>
    <xf numFmtId="0" fontId="37" fillId="2" borderId="9" xfId="0" applyFont="1" applyFill="1" applyBorder="1" applyAlignment="1">
      <alignment horizontal="center"/>
    </xf>
    <xf numFmtId="0" fontId="37" fillId="2" borderId="0" xfId="0" applyFont="1" applyFill="1" applyAlignment="1">
      <alignment horizontal="center"/>
    </xf>
    <xf numFmtId="0" fontId="37" fillId="2" borderId="10" xfId="0" applyFont="1" applyFill="1" applyBorder="1" applyAlignment="1">
      <alignment horizontal="center"/>
    </xf>
    <xf numFmtId="0" fontId="37" fillId="2" borderId="9" xfId="0" applyFont="1" applyFill="1" applyBorder="1" applyAlignment="1">
      <alignment horizontal="left"/>
    </xf>
    <xf numFmtId="0" fontId="37" fillId="2" borderId="10" xfId="0" applyFont="1" applyFill="1" applyBorder="1" applyAlignment="1">
      <alignment horizontal="left"/>
    </xf>
    <xf numFmtId="0" fontId="40" fillId="0" borderId="0" xfId="0" applyFont="1" applyAlignment="1">
      <alignment vertical="center"/>
    </xf>
    <xf numFmtId="0" fontId="38" fillId="4" borderId="0" xfId="0" applyFont="1" applyFill="1" applyAlignment="1">
      <alignment horizontal="center"/>
    </xf>
    <xf numFmtId="0" fontId="50" fillId="3" borderId="0" xfId="0" applyFont="1" applyFill="1" applyAlignment="1">
      <alignment vertical="center"/>
    </xf>
    <xf numFmtId="0" fontId="52" fillId="0" borderId="0" xfId="0" applyFont="1"/>
    <xf numFmtId="0" fontId="53" fillId="3" borderId="7" xfId="1" applyFont="1" applyFill="1" applyBorder="1"/>
    <xf numFmtId="0" fontId="50" fillId="3" borderId="0" xfId="0" applyFont="1" applyFill="1" applyAlignment="1">
      <alignment horizontal="center"/>
    </xf>
    <xf numFmtId="0" fontId="50" fillId="3" borderId="10" xfId="0" applyFont="1" applyFill="1" applyBorder="1" applyAlignment="1">
      <alignment horizontal="center"/>
    </xf>
    <xf numFmtId="0" fontId="48" fillId="2" borderId="8" xfId="0" applyFont="1" applyFill="1" applyBorder="1" applyAlignment="1">
      <alignment vertical="center"/>
    </xf>
    <xf numFmtId="166" fontId="48" fillId="2" borderId="2" xfId="0" applyNumberFormat="1" applyFont="1" applyFill="1" applyBorder="1" applyAlignment="1">
      <alignment horizontal="center" vertical="center"/>
    </xf>
    <xf numFmtId="166" fontId="48" fillId="2" borderId="11" xfId="0" applyNumberFormat="1" applyFont="1" applyFill="1" applyBorder="1" applyAlignment="1">
      <alignment horizontal="center" vertical="center"/>
    </xf>
    <xf numFmtId="3" fontId="48" fillId="0" borderId="0" xfId="0" applyNumberFormat="1" applyFont="1" applyAlignment="1">
      <alignment horizontal="center" vertical="center"/>
    </xf>
    <xf numFmtId="0" fontId="54" fillId="0" borderId="0" xfId="0" applyFont="1"/>
    <xf numFmtId="166" fontId="48" fillId="2" borderId="9" xfId="0" applyNumberFormat="1" applyFont="1" applyFill="1" applyBorder="1" applyAlignment="1">
      <alignment horizontal="center" vertical="center"/>
    </xf>
    <xf numFmtId="166" fontId="48" fillId="2" borderId="10" xfId="0" applyNumberFormat="1" applyFont="1" applyFill="1" applyBorder="1" applyAlignment="1">
      <alignment horizontal="center" vertical="center"/>
    </xf>
    <xf numFmtId="0" fontId="49" fillId="2" borderId="8" xfId="0" applyFont="1" applyFill="1" applyBorder="1" applyAlignment="1">
      <alignment vertical="center"/>
    </xf>
    <xf numFmtId="166" fontId="49" fillId="2" borderId="9" xfId="0" applyNumberFormat="1" applyFont="1" applyFill="1" applyBorder="1" applyAlignment="1">
      <alignment horizontal="center" vertical="center"/>
    </xf>
    <xf numFmtId="166" fontId="49" fillId="2" borderId="10" xfId="0" applyNumberFormat="1" applyFont="1" applyFill="1" applyBorder="1" applyAlignment="1">
      <alignment horizontal="center" vertical="center"/>
    </xf>
    <xf numFmtId="0" fontId="49" fillId="2" borderId="4" xfId="0" applyFont="1" applyFill="1" applyBorder="1" applyAlignment="1">
      <alignment vertical="center"/>
    </xf>
    <xf numFmtId="0" fontId="49" fillId="0" borderId="12" xfId="0" applyFont="1" applyBorder="1" applyAlignment="1">
      <alignment horizontal="left" vertical="center"/>
    </xf>
    <xf numFmtId="0" fontId="49" fillId="2" borderId="13" xfId="0" applyFont="1" applyFill="1" applyBorder="1" applyAlignment="1">
      <alignment horizontal="center" vertical="center"/>
    </xf>
    <xf numFmtId="0" fontId="49" fillId="2" borderId="15" xfId="0" applyFont="1" applyFill="1" applyBorder="1" applyAlignment="1">
      <alignment horizontal="center" vertical="center"/>
    </xf>
    <xf numFmtId="166" fontId="49" fillId="0" borderId="0" xfId="0" applyNumberFormat="1" applyFont="1" applyAlignment="1">
      <alignment horizontal="center" vertical="center"/>
    </xf>
    <xf numFmtId="0" fontId="49" fillId="2" borderId="0" xfId="0" applyFont="1" applyFill="1" applyAlignment="1">
      <alignment horizontal="center" vertical="center"/>
    </xf>
    <xf numFmtId="0" fontId="55" fillId="0" borderId="0" xfId="0" applyFont="1"/>
    <xf numFmtId="10" fontId="49" fillId="2" borderId="0" xfId="0" applyNumberFormat="1" applyFont="1" applyFill="1" applyAlignment="1">
      <alignment horizontal="center" vertical="center"/>
    </xf>
    <xf numFmtId="10" fontId="49" fillId="0" borderId="0" xfId="0" applyNumberFormat="1" applyFont="1" applyAlignment="1">
      <alignment horizontal="center" vertical="center"/>
    </xf>
    <xf numFmtId="0" fontId="48" fillId="0" borderId="0" xfId="0" applyFont="1"/>
    <xf numFmtId="0" fontId="55" fillId="0" borderId="0" xfId="0" applyFont="1" applyAlignment="1">
      <alignment horizontal="center"/>
    </xf>
    <xf numFmtId="0" fontId="49" fillId="2" borderId="0" xfId="0" applyFont="1" applyFill="1" applyAlignment="1">
      <alignment vertical="center"/>
    </xf>
    <xf numFmtId="0" fontId="49" fillId="2" borderId="6" xfId="0" applyFont="1" applyFill="1" applyBorder="1" applyAlignment="1">
      <alignment vertical="center"/>
    </xf>
    <xf numFmtId="0" fontId="48" fillId="2" borderId="1" xfId="0" applyFont="1" applyFill="1" applyBorder="1"/>
    <xf numFmtId="166" fontId="48" fillId="2" borderId="3" xfId="0" applyNumberFormat="1" applyFont="1" applyFill="1" applyBorder="1" applyAlignment="1">
      <alignment horizontal="center" vertical="center"/>
    </xf>
    <xf numFmtId="0" fontId="48" fillId="2" borderId="8" xfId="0" applyFont="1" applyFill="1" applyBorder="1"/>
    <xf numFmtId="166" fontId="48" fillId="2" borderId="0" xfId="0" applyNumberFormat="1" applyFont="1" applyFill="1" applyAlignment="1">
      <alignment horizontal="center" vertical="center"/>
    </xf>
    <xf numFmtId="0" fontId="48" fillId="2" borderId="4" xfId="0" applyFont="1" applyFill="1" applyBorder="1"/>
    <xf numFmtId="3" fontId="48" fillId="0" borderId="6" xfId="0" applyNumberFormat="1" applyFont="1" applyBorder="1" applyAlignment="1">
      <alignment horizontal="center" vertical="center"/>
    </xf>
    <xf numFmtId="3" fontId="48" fillId="0" borderId="7" xfId="0" applyNumberFormat="1" applyFont="1" applyBorder="1" applyAlignment="1">
      <alignment horizontal="center" vertical="center"/>
    </xf>
    <xf numFmtId="166" fontId="48" fillId="2" borderId="6" xfId="0" applyNumberFormat="1" applyFont="1" applyFill="1" applyBorder="1" applyAlignment="1">
      <alignment horizontal="center" vertical="center"/>
    </xf>
    <xf numFmtId="166" fontId="48" fillId="2" borderId="7" xfId="0" applyNumberFormat="1" applyFont="1" applyFill="1" applyBorder="1" applyAlignment="1">
      <alignment horizontal="center" vertical="center"/>
    </xf>
    <xf numFmtId="0" fontId="56" fillId="2" borderId="0" xfId="0" applyFont="1" applyFill="1"/>
    <xf numFmtId="0" fontId="48" fillId="2" borderId="0" xfId="0" applyFont="1" applyFill="1"/>
    <xf numFmtId="0" fontId="57" fillId="0" borderId="0" xfId="0" applyFont="1"/>
    <xf numFmtId="0" fontId="50" fillId="4" borderId="12" xfId="0" applyFont="1" applyFill="1" applyBorder="1"/>
    <xf numFmtId="17" fontId="50" fillId="4" borderId="13" xfId="0" quotePrefix="1" applyNumberFormat="1" applyFont="1" applyFill="1" applyBorder="1" applyAlignment="1">
      <alignment horizontal="center"/>
    </xf>
    <xf numFmtId="0" fontId="50" fillId="4" borderId="15" xfId="0" applyFont="1" applyFill="1" applyBorder="1" applyAlignment="1">
      <alignment horizontal="center"/>
    </xf>
    <xf numFmtId="3" fontId="48" fillId="0" borderId="0" xfId="0" applyNumberFormat="1" applyFont="1" applyAlignment="1">
      <alignment horizontal="center"/>
    </xf>
    <xf numFmtId="166" fontId="48" fillId="0" borderId="10" xfId="0" applyNumberFormat="1" applyFont="1" applyBorder="1" applyAlignment="1">
      <alignment horizontal="center"/>
    </xf>
    <xf numFmtId="3" fontId="48" fillId="0" borderId="9" xfId="0" applyNumberFormat="1" applyFont="1" applyBorder="1" applyAlignment="1">
      <alignment horizontal="center"/>
    </xf>
    <xf numFmtId="0" fontId="48" fillId="2" borderId="12" xfId="0" applyFont="1" applyFill="1" applyBorder="1"/>
    <xf numFmtId="3" fontId="48" fillId="0" borderId="13" xfId="0" applyNumberFormat="1" applyFont="1" applyBorder="1" applyAlignment="1">
      <alignment horizontal="center"/>
    </xf>
    <xf numFmtId="166" fontId="48" fillId="0" borderId="0" xfId="0" applyNumberFormat="1" applyFont="1" applyAlignment="1">
      <alignment horizontal="center"/>
    </xf>
    <xf numFmtId="0" fontId="58" fillId="0" borderId="0" xfId="0" applyFont="1"/>
    <xf numFmtId="0" fontId="50" fillId="3" borderId="12" xfId="0" applyFont="1" applyFill="1" applyBorder="1" applyAlignment="1">
      <alignment horizontal="center" wrapText="1"/>
    </xf>
    <xf numFmtId="166" fontId="48" fillId="0" borderId="8" xfId="0" applyNumberFormat="1" applyFont="1" applyBorder="1" applyAlignment="1">
      <alignment horizontal="center"/>
    </xf>
    <xf numFmtId="166" fontId="48" fillId="0" borderId="4" xfId="0" applyNumberFormat="1" applyFont="1" applyBorder="1" applyAlignment="1">
      <alignment horizontal="center"/>
    </xf>
    <xf numFmtId="0" fontId="50" fillId="4" borderId="3" xfId="0" applyFont="1" applyFill="1" applyBorder="1" applyAlignment="1">
      <alignment horizontal="center" vertical="center"/>
    </xf>
    <xf numFmtId="0" fontId="50" fillId="4" borderId="11" xfId="0" applyFont="1" applyFill="1" applyBorder="1" applyAlignment="1">
      <alignment horizontal="center" vertical="center"/>
    </xf>
    <xf numFmtId="0" fontId="51" fillId="4" borderId="5" xfId="0" applyFont="1" applyFill="1" applyBorder="1" applyAlignment="1">
      <alignment horizontal="center"/>
    </xf>
    <xf numFmtId="0" fontId="51" fillId="4" borderId="6" xfId="0" applyFont="1" applyFill="1" applyBorder="1" applyAlignment="1">
      <alignment horizontal="center"/>
    </xf>
    <xf numFmtId="0" fontId="51" fillId="4" borderId="7" xfId="0" applyFont="1" applyFill="1" applyBorder="1" applyAlignment="1">
      <alignment horizontal="center"/>
    </xf>
    <xf numFmtId="0" fontId="48" fillId="0" borderId="8" xfId="0" applyFont="1" applyBorder="1" applyAlignment="1">
      <alignment vertical="center"/>
    </xf>
    <xf numFmtId="3" fontId="48" fillId="0" borderId="18" xfId="0" applyNumberFormat="1" applyFont="1" applyBorder="1" applyAlignment="1">
      <alignment vertical="center"/>
    </xf>
    <xf numFmtId="3" fontId="48" fillId="0" borderId="0" xfId="0" applyNumberFormat="1" applyFont="1" applyAlignment="1">
      <alignment vertical="center"/>
    </xf>
    <xf numFmtId="166" fontId="48" fillId="0" borderId="10" xfId="0" applyNumberFormat="1" applyFont="1" applyBorder="1" applyAlignment="1">
      <alignment vertical="center"/>
    </xf>
    <xf numFmtId="0" fontId="48" fillId="2" borderId="4" xfId="0" applyFont="1" applyFill="1" applyBorder="1" applyAlignment="1">
      <alignment vertical="center"/>
    </xf>
    <xf numFmtId="3" fontId="48" fillId="0" borderId="6" xfId="0" applyNumberFormat="1" applyFont="1" applyBorder="1" applyAlignment="1">
      <alignment vertical="center"/>
    </xf>
    <xf numFmtId="166" fontId="48" fillId="0" borderId="7" xfId="0" applyNumberFormat="1" applyFont="1" applyBorder="1" applyAlignment="1">
      <alignment vertical="center"/>
    </xf>
    <xf numFmtId="3" fontId="48" fillId="2" borderId="6" xfId="0" applyNumberFormat="1" applyFont="1" applyFill="1" applyBorder="1" applyAlignment="1">
      <alignment vertical="center"/>
    </xf>
    <xf numFmtId="0" fontId="55" fillId="0" borderId="3" xfId="0" applyFont="1" applyBorder="1"/>
    <xf numFmtId="0" fontId="48" fillId="2" borderId="0" xfId="0" applyFont="1" applyFill="1" applyAlignment="1">
      <alignment wrapText="1"/>
    </xf>
    <xf numFmtId="0" fontId="48" fillId="2" borderId="0" xfId="0" applyFont="1" applyFill="1" applyAlignment="1">
      <alignment horizontal="left" vertical="center"/>
    </xf>
    <xf numFmtId="167" fontId="41" fillId="3" borderId="0" xfId="0" applyNumberFormat="1" applyFont="1" applyFill="1"/>
    <xf numFmtId="0" fontId="40" fillId="3" borderId="0" xfId="0" applyFont="1" applyFill="1"/>
    <xf numFmtId="0" fontId="40" fillId="3" borderId="6" xfId="14" applyFont="1" applyFill="1" applyBorder="1"/>
    <xf numFmtId="3" fontId="40" fillId="5" borderId="9" xfId="14" applyNumberFormat="1" applyFont="1" applyFill="1" applyBorder="1"/>
    <xf numFmtId="3" fontId="40" fillId="5" borderId="0" xfId="14" applyNumberFormat="1" applyFont="1" applyFill="1"/>
    <xf numFmtId="3" fontId="40" fillId="5" borderId="10" xfId="14" applyNumberFormat="1" applyFont="1" applyFill="1" applyBorder="1"/>
    <xf numFmtId="167" fontId="40" fillId="5" borderId="2" xfId="13" applyNumberFormat="1" applyFont="1" applyFill="1" applyBorder="1" applyAlignment="1">
      <alignment horizontal="center"/>
    </xf>
    <xf numFmtId="167" fontId="40" fillId="5" borderId="3" xfId="13" applyNumberFormat="1" applyFont="1" applyFill="1" applyBorder="1" applyAlignment="1">
      <alignment horizontal="center"/>
    </xf>
    <xf numFmtId="167" fontId="40" fillId="5" borderId="11" xfId="13" applyNumberFormat="1" applyFont="1" applyFill="1" applyBorder="1" applyAlignment="1">
      <alignment horizontal="center"/>
    </xf>
    <xf numFmtId="166" fontId="40" fillId="5" borderId="33" xfId="2" applyNumberFormat="1" applyFont="1" applyFill="1" applyBorder="1" applyAlignment="1">
      <alignment horizontal="center" vertical="center"/>
    </xf>
    <xf numFmtId="166" fontId="40" fillId="5" borderId="36" xfId="2" applyNumberFormat="1" applyFont="1" applyFill="1" applyBorder="1" applyAlignment="1">
      <alignment horizontal="center" vertical="center"/>
    </xf>
    <xf numFmtId="3" fontId="40" fillId="5" borderId="9" xfId="14" applyNumberFormat="1" applyFont="1" applyFill="1" applyBorder="1" applyAlignment="1">
      <alignment vertical="center"/>
    </xf>
    <xf numFmtId="3" fontId="40" fillId="5" borderId="0" xfId="14" applyNumberFormat="1" applyFont="1" applyFill="1" applyAlignment="1">
      <alignment vertical="center"/>
    </xf>
    <xf numFmtId="3" fontId="40" fillId="5" borderId="10" xfId="14" applyNumberFormat="1" applyFont="1" applyFill="1" applyBorder="1" applyAlignment="1">
      <alignment vertical="center"/>
    </xf>
    <xf numFmtId="167" fontId="40" fillId="5" borderId="9" xfId="13" applyNumberFormat="1" applyFont="1" applyFill="1" applyBorder="1" applyAlignment="1">
      <alignment horizontal="center" vertical="center"/>
    </xf>
    <xf numFmtId="167" fontId="40" fillId="5" borderId="0" xfId="13" applyNumberFormat="1" applyFont="1" applyFill="1" applyBorder="1" applyAlignment="1">
      <alignment horizontal="center" vertical="center"/>
    </xf>
    <xf numFmtId="167" fontId="40" fillId="5" borderId="10" xfId="13" applyNumberFormat="1" applyFont="1" applyFill="1" applyBorder="1" applyAlignment="1">
      <alignment horizontal="center" vertical="center"/>
    </xf>
    <xf numFmtId="166" fontId="40" fillId="5" borderId="9" xfId="2" applyNumberFormat="1" applyFont="1" applyFill="1" applyBorder="1" applyAlignment="1">
      <alignment horizontal="center" vertical="center"/>
    </xf>
    <xf numFmtId="166" fontId="40" fillId="5" borderId="10" xfId="2" applyNumberFormat="1" applyFont="1" applyFill="1" applyBorder="1" applyAlignment="1">
      <alignment horizontal="center" vertical="center"/>
    </xf>
    <xf numFmtId="167" fontId="40" fillId="5" borderId="9" xfId="13" applyNumberFormat="1" applyFont="1" applyFill="1" applyBorder="1" applyAlignment="1">
      <alignment horizontal="center"/>
    </xf>
    <xf numFmtId="167" fontId="40" fillId="5" borderId="0" xfId="13" applyNumberFormat="1" applyFont="1" applyFill="1" applyBorder="1" applyAlignment="1">
      <alignment horizontal="center"/>
    </xf>
    <xf numFmtId="167" fontId="40" fillId="5" borderId="10" xfId="13" applyNumberFormat="1" applyFont="1" applyFill="1" applyBorder="1" applyAlignment="1">
      <alignment horizontal="center"/>
    </xf>
    <xf numFmtId="0" fontId="40" fillId="5" borderId="5" xfId="14" applyFont="1" applyFill="1" applyBorder="1" applyAlignment="1">
      <alignment vertical="center"/>
    </xf>
    <xf numFmtId="0" fontId="40" fillId="5" borderId="6" xfId="14" applyFont="1" applyFill="1" applyBorder="1"/>
    <xf numFmtId="0" fontId="40" fillId="5" borderId="7" xfId="14" applyFont="1" applyFill="1" applyBorder="1"/>
    <xf numFmtId="167" fontId="40" fillId="5" borderId="5" xfId="13" applyNumberFormat="1" applyFont="1" applyFill="1" applyBorder="1" applyAlignment="1">
      <alignment horizontal="center"/>
    </xf>
    <xf numFmtId="167" fontId="40" fillId="5" borderId="6" xfId="13" applyNumberFormat="1" applyFont="1" applyFill="1" applyBorder="1" applyAlignment="1">
      <alignment horizontal="center"/>
    </xf>
    <xf numFmtId="167" fontId="40" fillId="5" borderId="7" xfId="13" applyNumberFormat="1" applyFont="1" applyFill="1" applyBorder="1" applyAlignment="1">
      <alignment horizontal="center"/>
    </xf>
    <xf numFmtId="166" fontId="40" fillId="5" borderId="5" xfId="2" applyNumberFormat="1" applyFont="1" applyFill="1" applyBorder="1" applyAlignment="1">
      <alignment horizontal="center" vertical="center"/>
    </xf>
    <xf numFmtId="166" fontId="40" fillId="5" borderId="7" xfId="2" applyNumberFormat="1" applyFont="1" applyFill="1" applyBorder="1" applyAlignment="1">
      <alignment horizontal="center" vertical="center"/>
    </xf>
    <xf numFmtId="0" fontId="40" fillId="0" borderId="0" xfId="14" applyFont="1" applyAlignment="1">
      <alignment vertical="center"/>
    </xf>
    <xf numFmtId="0" fontId="40" fillId="0" borderId="0" xfId="14" applyFont="1"/>
    <xf numFmtId="166" fontId="37" fillId="0" borderId="0" xfId="2" applyNumberFormat="1" applyFont="1" applyFill="1" applyBorder="1" applyAlignment="1"/>
    <xf numFmtId="0" fontId="40" fillId="0" borderId="0" xfId="8" applyFont="1"/>
    <xf numFmtId="0" fontId="40" fillId="0" borderId="2" xfId="14" applyFont="1" applyBorder="1"/>
    <xf numFmtId="0" fontId="40" fillId="0" borderId="3" xfId="14" applyFont="1" applyBorder="1"/>
    <xf numFmtId="167" fontId="40" fillId="0" borderId="2" xfId="13" applyNumberFormat="1" applyFont="1" applyFill="1" applyBorder="1" applyAlignment="1"/>
    <xf numFmtId="168" fontId="40" fillId="0" borderId="3" xfId="6" applyNumberFormat="1" applyFont="1" applyFill="1" applyBorder="1" applyAlignment="1">
      <alignment horizontal="center" vertical="center"/>
    </xf>
    <xf numFmtId="168" fontId="40" fillId="0" borderId="11" xfId="6" applyNumberFormat="1" applyFont="1" applyFill="1" applyBorder="1" applyAlignment="1">
      <alignment horizontal="center" vertical="center"/>
    </xf>
    <xf numFmtId="166" fontId="40" fillId="6" borderId="2" xfId="2" applyNumberFormat="1" applyFont="1" applyFill="1" applyBorder="1" applyAlignment="1">
      <alignment horizontal="center" vertical="center"/>
    </xf>
    <xf numFmtId="0" fontId="40" fillId="0" borderId="9" xfId="14" applyFont="1" applyBorder="1"/>
    <xf numFmtId="168" fontId="40" fillId="0" borderId="9" xfId="6" applyNumberFormat="1" applyFont="1" applyFill="1" applyBorder="1" applyAlignment="1">
      <alignment horizontal="center" vertical="center"/>
    </xf>
    <xf numFmtId="166" fontId="40" fillId="6" borderId="9" xfId="2" applyNumberFormat="1" applyFont="1" applyFill="1" applyBorder="1" applyAlignment="1">
      <alignment horizontal="center" vertical="center"/>
    </xf>
    <xf numFmtId="0" fontId="37" fillId="0" borderId="9" xfId="14" applyFont="1" applyBorder="1"/>
    <xf numFmtId="0" fontId="37" fillId="0" borderId="0" xfId="14" applyFont="1"/>
    <xf numFmtId="168" fontId="37" fillId="0" borderId="0" xfId="6" applyNumberFormat="1" applyFont="1" applyFill="1" applyBorder="1" applyAlignment="1">
      <alignment horizontal="center" vertical="center"/>
    </xf>
    <xf numFmtId="166" fontId="37" fillId="6" borderId="9" xfId="2" applyNumberFormat="1" applyFont="1" applyFill="1" applyBorder="1" applyAlignment="1">
      <alignment horizontal="center" vertical="center"/>
    </xf>
    <xf numFmtId="167" fontId="40" fillId="0" borderId="9" xfId="13" applyNumberFormat="1" applyFont="1" applyFill="1" applyBorder="1" applyAlignment="1"/>
    <xf numFmtId="0" fontId="40" fillId="0" borderId="9" xfId="14" applyFont="1" applyBorder="1" applyAlignment="1">
      <alignment vertical="center"/>
    </xf>
    <xf numFmtId="0" fontId="40" fillId="0" borderId="0" xfId="14" applyFont="1" applyAlignment="1">
      <alignment vertical="center" wrapText="1"/>
    </xf>
    <xf numFmtId="167" fontId="40" fillId="0" borderId="9" xfId="13" applyNumberFormat="1" applyFont="1" applyFill="1" applyBorder="1" applyAlignment="1">
      <alignment vertical="center"/>
    </xf>
    <xf numFmtId="0" fontId="37" fillId="0" borderId="5" xfId="14" applyFont="1" applyBorder="1"/>
    <xf numFmtId="0" fontId="37" fillId="0" borderId="6" xfId="14" applyFont="1" applyBorder="1"/>
    <xf numFmtId="168" fontId="37" fillId="0" borderId="6" xfId="6" applyNumberFormat="1" applyFont="1" applyFill="1" applyBorder="1" applyAlignment="1">
      <alignment horizontal="center" vertical="center"/>
    </xf>
    <xf numFmtId="166" fontId="37" fillId="6" borderId="5" xfId="2" applyNumberFormat="1" applyFont="1" applyFill="1" applyBorder="1" applyAlignment="1">
      <alignment horizontal="center" vertical="center"/>
    </xf>
    <xf numFmtId="0" fontId="37" fillId="0" borderId="2" xfId="14" applyFont="1" applyBorder="1"/>
    <xf numFmtId="0" fontId="37" fillId="0" borderId="3" xfId="14" applyFont="1" applyBorder="1"/>
    <xf numFmtId="0" fontId="37" fillId="0" borderId="11" xfId="14" applyFont="1" applyBorder="1"/>
    <xf numFmtId="167" fontId="40" fillId="0" borderId="2" xfId="0" applyNumberFormat="1" applyFont="1" applyBorder="1"/>
    <xf numFmtId="167" fontId="40" fillId="0" borderId="3" xfId="0" applyNumberFormat="1" applyFont="1" applyBorder="1"/>
    <xf numFmtId="167" fontId="40" fillId="0" borderId="11" xfId="0" applyNumberFormat="1" applyFont="1" applyBorder="1"/>
    <xf numFmtId="166" fontId="40" fillId="0" borderId="2" xfId="7" applyNumberFormat="1" applyFont="1" applyFill="1" applyBorder="1" applyAlignment="1">
      <alignment horizontal="center"/>
    </xf>
    <xf numFmtId="166" fontId="40" fillId="0" borderId="11" xfId="7" applyNumberFormat="1" applyFont="1" applyFill="1" applyBorder="1" applyAlignment="1">
      <alignment horizontal="center"/>
    </xf>
    <xf numFmtId="0" fontId="40" fillId="0" borderId="10" xfId="14" applyFont="1" applyBorder="1"/>
    <xf numFmtId="166" fontId="40" fillId="0" borderId="9" xfId="2" applyNumberFormat="1" applyFont="1" applyFill="1" applyBorder="1" applyAlignment="1" applyProtection="1">
      <alignment horizontal="right"/>
    </xf>
    <xf numFmtId="166" fontId="40" fillId="0" borderId="0" xfId="2" applyNumberFormat="1" applyFont="1" applyFill="1" applyBorder="1" applyAlignment="1" applyProtection="1">
      <alignment horizontal="right"/>
    </xf>
    <xf numFmtId="0" fontId="40" fillId="5" borderId="9" xfId="0" applyFont="1" applyFill="1" applyBorder="1" applyAlignment="1">
      <alignment horizontal="right" vertical="center"/>
    </xf>
    <xf numFmtId="166" fontId="40" fillId="0" borderId="10" xfId="2" applyNumberFormat="1" applyFont="1" applyFill="1" applyBorder="1" applyAlignment="1" applyProtection="1">
      <alignment horizontal="right"/>
    </xf>
    <xf numFmtId="0" fontId="40" fillId="0" borderId="0" xfId="14" applyFont="1" applyAlignment="1">
      <alignment wrapText="1"/>
    </xf>
    <xf numFmtId="0" fontId="40" fillId="0" borderId="10" xfId="14" applyFont="1" applyBorder="1" applyAlignment="1">
      <alignment wrapText="1"/>
    </xf>
    <xf numFmtId="166" fontId="40" fillId="5" borderId="9" xfId="2" applyNumberFormat="1" applyFont="1" applyFill="1" applyBorder="1" applyAlignment="1" applyProtection="1">
      <alignment vertical="center"/>
    </xf>
    <xf numFmtId="166" fontId="40" fillId="5" borderId="0" xfId="2" applyNumberFormat="1" applyFont="1" applyFill="1" applyBorder="1" applyAlignment="1" applyProtection="1">
      <alignment vertical="center"/>
    </xf>
    <xf numFmtId="166" fontId="40" fillId="5" borderId="10" xfId="2" applyNumberFormat="1" applyFont="1" applyFill="1" applyBorder="1" applyAlignment="1" applyProtection="1">
      <alignment vertical="center"/>
    </xf>
    <xf numFmtId="166" fontId="40" fillId="5" borderId="0" xfId="2" applyNumberFormat="1" applyFont="1" applyFill="1" applyBorder="1" applyAlignment="1" applyProtection="1">
      <alignment horizontal="right"/>
    </xf>
    <xf numFmtId="166" fontId="40" fillId="5" borderId="10" xfId="2" applyNumberFormat="1" applyFont="1" applyFill="1" applyBorder="1" applyAlignment="1" applyProtection="1">
      <alignment horizontal="right"/>
    </xf>
    <xf numFmtId="0" fontId="40" fillId="0" borderId="9" xfId="14" applyFont="1" applyBorder="1" applyAlignment="1">
      <alignment horizontal="left"/>
    </xf>
    <xf numFmtId="39" fontId="40" fillId="0" borderId="0" xfId="15" applyNumberFormat="1" applyFont="1" applyAlignment="1">
      <alignment horizontal="left"/>
    </xf>
    <xf numFmtId="39" fontId="40" fillId="0" borderId="10" xfId="15" applyNumberFormat="1" applyFont="1" applyBorder="1" applyAlignment="1">
      <alignment horizontal="left"/>
    </xf>
    <xf numFmtId="166" fontId="40" fillId="0" borderId="10" xfId="2" applyNumberFormat="1" applyFont="1" applyFill="1" applyBorder="1" applyAlignment="1">
      <alignment horizontal="right"/>
    </xf>
    <xf numFmtId="166" fontId="40" fillId="5" borderId="9" xfId="2" applyNumberFormat="1" applyFont="1" applyFill="1" applyBorder="1" applyAlignment="1"/>
    <xf numFmtId="166" fontId="40" fillId="5" borderId="0" xfId="2" applyNumberFormat="1" applyFont="1" applyFill="1" applyBorder="1" applyAlignment="1"/>
    <xf numFmtId="166" fontId="40" fillId="0" borderId="9" xfId="2" applyNumberFormat="1" applyFont="1" applyFill="1" applyBorder="1" applyAlignment="1"/>
    <xf numFmtId="166" fontId="40" fillId="0" borderId="0" xfId="2" applyNumberFormat="1" applyFont="1" applyFill="1" applyBorder="1" applyAlignment="1"/>
    <xf numFmtId="0" fontId="40" fillId="0" borderId="5" xfId="14" applyFont="1" applyBorder="1" applyAlignment="1">
      <alignment vertical="center"/>
    </xf>
    <xf numFmtId="0" fontId="40" fillId="0" borderId="6" xfId="14" applyFont="1" applyBorder="1"/>
    <xf numFmtId="0" fontId="40" fillId="0" borderId="7" xfId="14" applyFont="1" applyBorder="1"/>
    <xf numFmtId="2" fontId="40" fillId="0" borderId="6" xfId="2" applyNumberFormat="1" applyFont="1" applyFill="1" applyBorder="1" applyAlignment="1">
      <alignment horizontal="right" vertical="center"/>
    </xf>
    <xf numFmtId="166" fontId="40" fillId="0" borderId="5" xfId="2" applyNumberFormat="1" applyFont="1" applyFill="1" applyBorder="1" applyAlignment="1">
      <alignment horizontal="right" vertical="center"/>
    </xf>
    <xf numFmtId="166" fontId="40" fillId="0" borderId="7" xfId="2" applyNumberFormat="1" applyFont="1" applyFill="1" applyBorder="1" applyAlignment="1">
      <alignment horizontal="right" vertical="center"/>
    </xf>
    <xf numFmtId="0" fontId="61" fillId="0" borderId="0" xfId="8" applyFont="1"/>
    <xf numFmtId="0" fontId="40" fillId="0" borderId="0" xfId="0" quotePrefix="1" applyFont="1"/>
    <xf numFmtId="0" fontId="61" fillId="0" borderId="0" xfId="0" quotePrefix="1" applyFont="1"/>
    <xf numFmtId="0" fontId="40" fillId="6" borderId="0" xfId="3" applyFont="1" applyFill="1" applyAlignment="1">
      <alignment horizontal="center" vertical="center"/>
    </xf>
    <xf numFmtId="0" fontId="37" fillId="5" borderId="1" xfId="3" applyFont="1" applyFill="1" applyBorder="1" applyAlignment="1">
      <alignment horizontal="left" vertical="center" wrapText="1"/>
    </xf>
    <xf numFmtId="1" fontId="37" fillId="5" borderId="0" xfId="10" applyNumberFormat="1" applyFont="1" applyFill="1" applyBorder="1" applyAlignment="1">
      <alignment horizontal="center" vertical="center"/>
    </xf>
    <xf numFmtId="0" fontId="40" fillId="5" borderId="2" xfId="3" applyFont="1" applyFill="1" applyBorder="1" applyAlignment="1">
      <alignment vertical="center"/>
    </xf>
    <xf numFmtId="0" fontId="40" fillId="5" borderId="11" xfId="3" applyFont="1" applyFill="1" applyBorder="1" applyAlignment="1">
      <alignment vertical="center"/>
    </xf>
    <xf numFmtId="0" fontId="40" fillId="5" borderId="8" xfId="0" applyFont="1" applyFill="1" applyBorder="1" applyAlignment="1">
      <alignment horizontal="left"/>
    </xf>
    <xf numFmtId="167" fontId="40" fillId="5" borderId="9" xfId="23" applyNumberFormat="1" applyFont="1" applyFill="1" applyBorder="1" applyAlignment="1">
      <alignment vertical="center"/>
    </xf>
    <xf numFmtId="167" fontId="40" fillId="5" borderId="0" xfId="23" applyNumberFormat="1" applyFont="1" applyFill="1" applyBorder="1" applyAlignment="1">
      <alignment vertical="center"/>
    </xf>
    <xf numFmtId="166" fontId="40" fillId="5" borderId="9" xfId="11" applyNumberFormat="1" applyFont="1" applyFill="1" applyBorder="1" applyAlignment="1">
      <alignment horizontal="center"/>
    </xf>
    <xf numFmtId="166" fontId="40" fillId="5" borderId="10" xfId="11" applyNumberFormat="1" applyFont="1" applyFill="1" applyBorder="1" applyAlignment="1">
      <alignment horizontal="center"/>
    </xf>
    <xf numFmtId="168" fontId="40" fillId="0" borderId="23" xfId="6" applyNumberFormat="1" applyFont="1" applyFill="1" applyBorder="1" applyAlignment="1">
      <alignment horizontal="center" vertical="center"/>
    </xf>
    <xf numFmtId="168" fontId="40" fillId="0" borderId="24" xfId="6" applyNumberFormat="1" applyFont="1" applyFill="1" applyBorder="1" applyAlignment="1">
      <alignment horizontal="center" vertical="center"/>
    </xf>
    <xf numFmtId="168" fontId="40" fillId="0" borderId="25" xfId="6" applyNumberFormat="1" applyFont="1" applyFill="1" applyBorder="1" applyAlignment="1">
      <alignment horizontal="center" vertical="center"/>
    </xf>
    <xf numFmtId="168" fontId="40" fillId="0" borderId="26" xfId="6" applyNumberFormat="1" applyFont="1" applyFill="1" applyBorder="1" applyAlignment="1">
      <alignment horizontal="center" vertical="center"/>
    </xf>
    <xf numFmtId="168" fontId="40" fillId="0" borderId="27" xfId="6" applyNumberFormat="1" applyFont="1" applyFill="1" applyBorder="1" applyAlignment="1">
      <alignment horizontal="center" vertical="center"/>
    </xf>
    <xf numFmtId="168" fontId="40" fillId="0" borderId="28" xfId="6" applyNumberFormat="1" applyFont="1" applyFill="1" applyBorder="1" applyAlignment="1">
      <alignment horizontal="center" vertical="center"/>
    </xf>
    <xf numFmtId="168" fontId="40" fillId="0" borderId="22" xfId="6" applyNumberFormat="1" applyFont="1" applyFill="1" applyBorder="1" applyAlignment="1">
      <alignment horizontal="center" vertical="center"/>
    </xf>
    <xf numFmtId="168" fontId="40" fillId="0" borderId="29" xfId="6" applyNumberFormat="1" applyFont="1" applyFill="1" applyBorder="1" applyAlignment="1">
      <alignment horizontal="center" vertical="center"/>
    </xf>
    <xf numFmtId="0" fontId="37" fillId="5" borderId="8" xfId="0" applyFont="1" applyFill="1" applyBorder="1" applyAlignment="1">
      <alignment horizontal="left"/>
    </xf>
    <xf numFmtId="167" fontId="37" fillId="5" borderId="22" xfId="23" applyNumberFormat="1" applyFont="1" applyFill="1" applyBorder="1" applyAlignment="1">
      <alignment vertical="center"/>
    </xf>
    <xf numFmtId="167" fontId="37" fillId="5" borderId="29" xfId="23" applyNumberFormat="1" applyFont="1" applyFill="1" applyBorder="1" applyAlignment="1">
      <alignment vertical="center"/>
    </xf>
    <xf numFmtId="167" fontId="37" fillId="5" borderId="0" xfId="23" applyNumberFormat="1" applyFont="1" applyFill="1" applyBorder="1" applyAlignment="1">
      <alignment vertical="center"/>
    </xf>
    <xf numFmtId="166" fontId="37" fillId="5" borderId="9" xfId="11" applyNumberFormat="1" applyFont="1" applyFill="1" applyBorder="1" applyAlignment="1">
      <alignment horizontal="center"/>
    </xf>
    <xf numFmtId="166" fontId="37" fillId="5" borderId="10" xfId="11" applyNumberFormat="1" applyFont="1" applyFill="1" applyBorder="1" applyAlignment="1">
      <alignment horizontal="center"/>
    </xf>
    <xf numFmtId="39" fontId="40" fillId="6" borderId="8" xfId="12" applyNumberFormat="1" applyFont="1" applyFill="1" applyBorder="1" applyAlignment="1">
      <alignment horizontal="center" vertical="center"/>
    </xf>
    <xf numFmtId="167" fontId="40" fillId="5" borderId="30" xfId="23" applyNumberFormat="1" applyFont="1" applyFill="1" applyBorder="1" applyAlignment="1">
      <alignment vertical="center"/>
    </xf>
    <xf numFmtId="167" fontId="40" fillId="5" borderId="22" xfId="23" applyNumberFormat="1" applyFont="1" applyFill="1" applyBorder="1" applyAlignment="1">
      <alignment vertical="center"/>
    </xf>
    <xf numFmtId="168" fontId="40" fillId="0" borderId="30" xfId="6" applyNumberFormat="1" applyFont="1" applyFill="1" applyBorder="1" applyAlignment="1">
      <alignment horizontal="center" vertical="center"/>
    </xf>
    <xf numFmtId="168" fontId="40" fillId="0" borderId="31" xfId="6" applyNumberFormat="1" applyFont="1" applyFill="1" applyBorder="1" applyAlignment="1">
      <alignment horizontal="center" vertical="center"/>
    </xf>
    <xf numFmtId="0" fontId="37" fillId="5" borderId="8" xfId="0" applyFont="1" applyFill="1" applyBorder="1"/>
    <xf numFmtId="0" fontId="37" fillId="5" borderId="22" xfId="0" applyFont="1" applyFill="1" applyBorder="1"/>
    <xf numFmtId="0" fontId="37" fillId="5" borderId="0" xfId="0" applyFont="1" applyFill="1"/>
    <xf numFmtId="39" fontId="43" fillId="6" borderId="8" xfId="12" applyNumberFormat="1" applyFont="1" applyFill="1" applyBorder="1" applyAlignment="1">
      <alignment horizontal="center" vertical="center"/>
    </xf>
    <xf numFmtId="167" fontId="43" fillId="5" borderId="0" xfId="23" applyNumberFormat="1" applyFont="1" applyFill="1" applyBorder="1" applyAlignment="1">
      <alignment vertical="center"/>
    </xf>
    <xf numFmtId="39" fontId="43" fillId="5" borderId="8" xfId="12" applyNumberFormat="1" applyFont="1" applyFill="1" applyBorder="1" applyAlignment="1">
      <alignment horizontal="center" vertical="center"/>
    </xf>
    <xf numFmtId="0" fontId="37" fillId="5" borderId="4" xfId="0" applyFont="1" applyFill="1" applyBorder="1" applyAlignment="1">
      <alignment horizontal="left"/>
    </xf>
    <xf numFmtId="167" fontId="37" fillId="5" borderId="6" xfId="23" applyNumberFormat="1" applyFont="1" applyFill="1" applyBorder="1" applyAlignment="1">
      <alignment vertical="center"/>
    </xf>
    <xf numFmtId="166" fontId="37" fillId="5" borderId="5" xfId="11" applyNumberFormat="1" applyFont="1" applyFill="1" applyBorder="1" applyAlignment="1">
      <alignment horizontal="center"/>
    </xf>
    <xf numFmtId="166" fontId="37" fillId="5" borderId="7" xfId="11" applyNumberFormat="1" applyFont="1" applyFill="1" applyBorder="1" applyAlignment="1">
      <alignment horizontal="center"/>
    </xf>
    <xf numFmtId="0" fontId="38" fillId="3" borderId="2" xfId="0" applyFont="1" applyFill="1" applyBorder="1"/>
    <xf numFmtId="164" fontId="38" fillId="3" borderId="9" xfId="0" quotePrefix="1" applyNumberFormat="1" applyFont="1" applyFill="1" applyBorder="1"/>
    <xf numFmtId="0" fontId="45" fillId="3" borderId="7" xfId="1" applyFont="1" applyFill="1" applyBorder="1"/>
    <xf numFmtId="0" fontId="46" fillId="0" borderId="9" xfId="0" applyFont="1" applyBorder="1"/>
    <xf numFmtId="3" fontId="46" fillId="0" borderId="0" xfId="0" applyNumberFormat="1" applyFont="1" applyAlignment="1">
      <alignment horizontal="center"/>
    </xf>
    <xf numFmtId="166" fontId="46" fillId="0" borderId="9" xfId="0" applyNumberFormat="1" applyFont="1" applyBorder="1" applyAlignment="1">
      <alignment horizontal="center"/>
    </xf>
    <xf numFmtId="166" fontId="46" fillId="0" borderId="10" xfId="0" applyNumberFormat="1" applyFont="1" applyBorder="1" applyAlignment="1">
      <alignment horizontal="center"/>
    </xf>
    <xf numFmtId="0" fontId="46" fillId="0" borderId="9" xfId="0" applyFont="1" applyBorder="1" applyAlignment="1">
      <alignment horizontal="left" indent="3"/>
    </xf>
    <xf numFmtId="0" fontId="46" fillId="0" borderId="9" xfId="0" applyFont="1" applyBorder="1" applyAlignment="1">
      <alignment horizontal="left" wrapText="1" indent="3"/>
    </xf>
    <xf numFmtId="0" fontId="46" fillId="0" borderId="32" xfId="0" applyFont="1" applyBorder="1"/>
    <xf numFmtId="0" fontId="47" fillId="0" borderId="19" xfId="0" applyFont="1" applyBorder="1"/>
    <xf numFmtId="3" fontId="47" fillId="0" borderId="19" xfId="0" applyNumberFormat="1" applyFont="1" applyBorder="1" applyAlignment="1">
      <alignment horizontal="center"/>
    </xf>
    <xf numFmtId="166" fontId="47" fillId="0" borderId="19" xfId="0" applyNumberFormat="1" applyFont="1" applyBorder="1" applyAlignment="1">
      <alignment horizontal="center"/>
    </xf>
    <xf numFmtId="166" fontId="47" fillId="0" borderId="20" xfId="0" applyNumberFormat="1" applyFont="1" applyBorder="1" applyAlignment="1">
      <alignment horizontal="center"/>
    </xf>
    <xf numFmtId="0" fontId="46" fillId="0" borderId="33" xfId="0" applyFont="1" applyBorder="1"/>
    <xf numFmtId="0" fontId="46" fillId="0" borderId="0" xfId="0" applyFont="1" applyAlignment="1">
      <alignment horizontal="center"/>
    </xf>
    <xf numFmtId="0" fontId="47" fillId="0" borderId="21" xfId="0" applyFont="1" applyBorder="1"/>
    <xf numFmtId="3" fontId="47" fillId="0" borderId="21" xfId="0" applyNumberFormat="1" applyFont="1" applyBorder="1" applyAlignment="1">
      <alignment horizontal="center"/>
    </xf>
    <xf numFmtId="166" fontId="47" fillId="0" borderId="21" xfId="0" applyNumberFormat="1" applyFont="1" applyBorder="1" applyAlignment="1">
      <alignment horizontal="center"/>
    </xf>
    <xf numFmtId="166" fontId="47" fillId="0" borderId="34" xfId="0" applyNumberFormat="1" applyFont="1" applyBorder="1" applyAlignment="1">
      <alignment horizontal="center"/>
    </xf>
    <xf numFmtId="0" fontId="46" fillId="0" borderId="3" xfId="0" applyFont="1" applyBorder="1" applyAlignment="1">
      <alignment horizontal="left" vertical="center"/>
    </xf>
    <xf numFmtId="0" fontId="63" fillId="0" borderId="0" xfId="0" applyFont="1"/>
    <xf numFmtId="0" fontId="41" fillId="0" borderId="3" xfId="0" applyFont="1" applyBorder="1"/>
    <xf numFmtId="0" fontId="43" fillId="3" borderId="0" xfId="0" applyFont="1" applyFill="1" applyAlignment="1">
      <alignment horizontal="center"/>
    </xf>
    <xf numFmtId="3" fontId="40" fillId="0" borderId="6" xfId="0" applyNumberFormat="1" applyFont="1" applyBorder="1" applyAlignment="1">
      <alignment horizontal="center" vertical="center"/>
    </xf>
    <xf numFmtId="0" fontId="37" fillId="4" borderId="0" xfId="0" applyFont="1" applyFill="1" applyAlignment="1">
      <alignment horizontal="center" wrapText="1"/>
    </xf>
    <xf numFmtId="0" fontId="37" fillId="4" borderId="10" xfId="0" applyFont="1" applyFill="1" applyBorder="1" applyAlignment="1">
      <alignment horizontal="center" wrapText="1"/>
    </xf>
    <xf numFmtId="17" fontId="38" fillId="3" borderId="5" xfId="0" quotePrefix="1" applyNumberFormat="1" applyFont="1" applyFill="1" applyBorder="1" applyAlignment="1">
      <alignment horizontal="center" vertical="center" wrapText="1"/>
    </xf>
    <xf numFmtId="17" fontId="38" fillId="3" borderId="6" xfId="0" quotePrefix="1" applyNumberFormat="1" applyFont="1" applyFill="1" applyBorder="1" applyAlignment="1">
      <alignment horizontal="center" vertical="center" wrapText="1"/>
    </xf>
    <xf numFmtId="17" fontId="38" fillId="3" borderId="7" xfId="0" quotePrefix="1" applyNumberFormat="1" applyFont="1" applyFill="1" applyBorder="1" applyAlignment="1">
      <alignment horizontal="center" vertical="center" wrapText="1"/>
    </xf>
    <xf numFmtId="0" fontId="38" fillId="3" borderId="5" xfId="0" applyFont="1" applyFill="1" applyBorder="1" applyAlignment="1">
      <alignment horizontal="center" vertical="center" wrapText="1"/>
    </xf>
    <xf numFmtId="0" fontId="38" fillId="3" borderId="7" xfId="0" applyFont="1" applyFill="1" applyBorder="1" applyAlignment="1">
      <alignment horizontal="center" vertical="center" wrapText="1"/>
    </xf>
    <xf numFmtId="0" fontId="40" fillId="0" borderId="0" xfId="0" applyFont="1" applyAlignment="1">
      <alignment horizontal="center" vertical="center" wrapText="1"/>
    </xf>
    <xf numFmtId="0" fontId="40" fillId="2" borderId="9" xfId="0" applyFont="1" applyFill="1" applyBorder="1" applyAlignment="1">
      <alignment horizontal="center" vertical="center" wrapText="1"/>
    </xf>
    <xf numFmtId="0" fontId="40" fillId="2" borderId="10" xfId="0" applyFont="1" applyFill="1" applyBorder="1" applyAlignment="1">
      <alignment horizontal="center" vertical="center" wrapText="1"/>
    </xf>
    <xf numFmtId="166" fontId="40" fillId="2" borderId="2" xfId="0" applyNumberFormat="1" applyFont="1" applyFill="1" applyBorder="1" applyAlignment="1">
      <alignment horizontal="center"/>
    </xf>
    <xf numFmtId="166" fontId="40" fillId="2" borderId="11" xfId="0" applyNumberFormat="1" applyFont="1" applyFill="1" applyBorder="1" applyAlignment="1">
      <alignment horizontal="center"/>
    </xf>
    <xf numFmtId="166" fontId="40" fillId="2" borderId="9" xfId="0" applyNumberFormat="1" applyFont="1" applyFill="1" applyBorder="1" applyAlignment="1">
      <alignment horizontal="center"/>
    </xf>
    <xf numFmtId="166" fontId="37" fillId="2" borderId="9" xfId="0" applyNumberFormat="1" applyFont="1" applyFill="1" applyBorder="1" applyAlignment="1">
      <alignment horizontal="center"/>
    </xf>
    <xf numFmtId="0" fontId="37" fillId="0" borderId="10" xfId="0" applyFont="1" applyBorder="1" applyAlignment="1">
      <alignment horizontal="left"/>
    </xf>
    <xf numFmtId="166" fontId="37" fillId="2" borderId="5" xfId="0" applyNumberFormat="1" applyFont="1" applyFill="1" applyBorder="1" applyAlignment="1">
      <alignment horizontal="center"/>
    </xf>
    <xf numFmtId="166" fontId="37" fillId="2" borderId="7" xfId="0" applyNumberFormat="1" applyFont="1" applyFill="1" applyBorder="1" applyAlignment="1">
      <alignment horizontal="center"/>
    </xf>
    <xf numFmtId="0" fontId="40" fillId="0" borderId="0" xfId="27" applyFont="1" applyAlignment="1">
      <alignment horizontal="left"/>
    </xf>
    <xf numFmtId="0" fontId="40" fillId="0" borderId="0" xfId="27" applyFont="1"/>
    <xf numFmtId="43" fontId="40" fillId="0" borderId="0" xfId="17" applyNumberFormat="1" applyFont="1"/>
    <xf numFmtId="0" fontId="40" fillId="0" borderId="0" xfId="17" applyFont="1"/>
    <xf numFmtId="0" fontId="40" fillId="2" borderId="0" xfId="0" applyFont="1" applyFill="1" applyAlignment="1">
      <alignment horizontal="left" vertical="center"/>
    </xf>
    <xf numFmtId="0" fontId="40" fillId="2" borderId="10" xfId="0" applyFont="1" applyFill="1" applyBorder="1" applyAlignment="1">
      <alignment vertical="center"/>
    </xf>
    <xf numFmtId="166" fontId="40" fillId="2" borderId="6" xfId="0" applyNumberFormat="1" applyFont="1" applyFill="1" applyBorder="1" applyAlignment="1">
      <alignment horizontal="center"/>
    </xf>
    <xf numFmtId="166" fontId="40" fillId="2" borderId="7" xfId="0" applyNumberFormat="1" applyFont="1" applyFill="1" applyBorder="1" applyAlignment="1">
      <alignment horizontal="center"/>
    </xf>
    <xf numFmtId="0" fontId="39" fillId="4" borderId="1" xfId="0" applyFont="1" applyFill="1" applyBorder="1" applyAlignment="1">
      <alignment horizontal="center" vertical="center"/>
    </xf>
    <xf numFmtId="0" fontId="45" fillId="3" borderId="6" xfId="1" applyFont="1" applyFill="1" applyBorder="1"/>
    <xf numFmtId="0" fontId="40" fillId="0" borderId="8" xfId="0" applyFont="1" applyBorder="1" applyAlignment="1">
      <alignment horizontal="left" vertical="center" wrapText="1" readingOrder="1"/>
    </xf>
    <xf numFmtId="3" fontId="40" fillId="0" borderId="0" xfId="0" applyNumberFormat="1" applyFont="1" applyAlignment="1">
      <alignment horizontal="center" vertical="center" readingOrder="1"/>
    </xf>
    <xf numFmtId="0" fontId="40" fillId="0" borderId="0" xfId="0" applyFont="1" applyAlignment="1">
      <alignment horizontal="center" vertical="center" readingOrder="1"/>
    </xf>
    <xf numFmtId="0" fontId="40" fillId="0" borderId="16" xfId="0" applyFont="1" applyBorder="1" applyAlignment="1">
      <alignment horizontal="left" vertical="center" wrapText="1" readingOrder="1"/>
    </xf>
    <xf numFmtId="0" fontId="40" fillId="0" borderId="17" xfId="0" applyFont="1" applyBorder="1" applyAlignment="1">
      <alignment horizontal="center" vertical="center" readingOrder="1"/>
    </xf>
    <xf numFmtId="0" fontId="41" fillId="0" borderId="17" xfId="0" applyFont="1" applyBorder="1"/>
    <xf numFmtId="10" fontId="40" fillId="0" borderId="0" xfId="0" applyNumberFormat="1" applyFont="1" applyAlignment="1">
      <alignment horizontal="center" vertical="center" readingOrder="1"/>
    </xf>
    <xf numFmtId="0" fontId="40" fillId="0" borderId="4" xfId="0" applyFont="1" applyBorder="1" applyAlignment="1">
      <alignment horizontal="left" vertical="center" wrapText="1" readingOrder="1"/>
    </xf>
    <xf numFmtId="10" fontId="40" fillId="0" borderId="6" xfId="0" applyNumberFormat="1" applyFont="1" applyBorder="1" applyAlignment="1">
      <alignment horizontal="center" vertical="center" readingOrder="1"/>
    </xf>
    <xf numFmtId="0" fontId="41" fillId="0" borderId="6" xfId="0" applyFont="1" applyBorder="1"/>
    <xf numFmtId="0" fontId="40" fillId="0" borderId="0" xfId="0" applyFont="1" applyAlignment="1">
      <alignment horizontal="left" vertical="center" wrapText="1" readingOrder="1"/>
    </xf>
    <xf numFmtId="0" fontId="40" fillId="0" borderId="0" xfId="0" applyFont="1" applyAlignment="1">
      <alignment horizontal="center" vertical="center" wrapText="1" readingOrder="1"/>
    </xf>
    <xf numFmtId="0" fontId="66" fillId="0" borderId="0" xfId="0" applyFont="1" applyAlignment="1">
      <alignment horizontal="left" vertical="center" readingOrder="1"/>
    </xf>
    <xf numFmtId="0" fontId="40" fillId="0" borderId="0" xfId="0" applyFont="1" applyAlignment="1">
      <alignment horizontal="left" vertical="center" readingOrder="1"/>
    </xf>
    <xf numFmtId="0" fontId="38" fillId="3" borderId="1" xfId="0" applyFont="1" applyFill="1" applyBorder="1"/>
    <xf numFmtId="0" fontId="43" fillId="3" borderId="6" xfId="0" applyFont="1" applyFill="1" applyBorder="1"/>
    <xf numFmtId="3" fontId="40" fillId="2" borderId="9" xfId="0" applyNumberFormat="1" applyFont="1" applyFill="1" applyBorder="1" applyAlignment="1">
      <alignment horizontal="center"/>
    </xf>
    <xf numFmtId="3" fontId="40" fillId="2" borderId="0" xfId="0" applyNumberFormat="1" applyFont="1" applyFill="1" applyAlignment="1">
      <alignment horizontal="center"/>
    </xf>
    <xf numFmtId="0" fontId="40" fillId="2" borderId="5" xfId="0" applyFont="1" applyFill="1" applyBorder="1" applyAlignment="1">
      <alignment horizontal="left"/>
    </xf>
    <xf numFmtId="3" fontId="37" fillId="0" borderId="13" xfId="0" applyNumberFormat="1" applyFont="1" applyBorder="1" applyAlignment="1">
      <alignment horizontal="center" vertical="center"/>
    </xf>
    <xf numFmtId="3" fontId="37" fillId="0" borderId="14" xfId="0" applyNumberFormat="1" applyFont="1" applyBorder="1" applyAlignment="1">
      <alignment horizontal="center" vertical="center"/>
    </xf>
    <xf numFmtId="0" fontId="37" fillId="0" borderId="14" xfId="0" applyFont="1" applyBorder="1" applyAlignment="1">
      <alignment horizontal="center" vertical="center"/>
    </xf>
    <xf numFmtId="0" fontId="37" fillId="0" borderId="13" xfId="0" applyFont="1" applyBorder="1" applyAlignment="1">
      <alignment horizontal="center" vertical="center"/>
    </xf>
    <xf numFmtId="0" fontId="37" fillId="2" borderId="4" xfId="0" applyFont="1" applyFill="1" applyBorder="1" applyAlignment="1">
      <alignment horizontal="left" vertical="center" wrapText="1"/>
    </xf>
    <xf numFmtId="3" fontId="37" fillId="0" borderId="6" xfId="0" applyNumberFormat="1" applyFont="1" applyBorder="1" applyAlignment="1">
      <alignment horizontal="center" vertical="center"/>
    </xf>
    <xf numFmtId="3" fontId="37" fillId="0" borderId="7" xfId="0" applyNumberFormat="1" applyFont="1" applyBorder="1" applyAlignment="1">
      <alignment horizontal="center" vertical="center"/>
    </xf>
    <xf numFmtId="0" fontId="39" fillId="4" borderId="2" xfId="0" applyFont="1" applyFill="1" applyBorder="1" applyAlignment="1">
      <alignment horizontal="left" vertical="center"/>
    </xf>
    <xf numFmtId="0" fontId="38" fillId="3" borderId="9" xfId="0" quotePrefix="1" applyFont="1" applyFill="1" applyBorder="1" applyAlignment="1">
      <alignment vertical="center"/>
    </xf>
    <xf numFmtId="166" fontId="40" fillId="0" borderId="2" xfId="0" applyNumberFormat="1" applyFont="1" applyBorder="1" applyAlignment="1">
      <alignment horizontal="center" vertical="center"/>
    </xf>
    <xf numFmtId="166" fontId="40" fillId="0" borderId="3" xfId="0" applyNumberFormat="1" applyFont="1" applyBorder="1" applyAlignment="1">
      <alignment horizontal="center" vertical="center"/>
    </xf>
    <xf numFmtId="166" fontId="40" fillId="0" borderId="9" xfId="0" applyNumberFormat="1" applyFont="1" applyBorder="1" applyAlignment="1">
      <alignment horizontal="center" vertical="center"/>
    </xf>
    <xf numFmtId="166" fontId="40" fillId="0" borderId="0" xfId="0" applyNumberFormat="1" applyFont="1" applyAlignment="1">
      <alignment horizontal="center" vertical="center"/>
    </xf>
    <xf numFmtId="166" fontId="40" fillId="0" borderId="6" xfId="0" applyNumberFormat="1" applyFont="1" applyBorder="1" applyAlignment="1">
      <alignment horizontal="center" vertical="center"/>
    </xf>
    <xf numFmtId="3" fontId="40" fillId="0" borderId="11" xfId="0" applyNumberFormat="1" applyFont="1" applyBorder="1" applyAlignment="1">
      <alignment horizontal="center" vertical="center"/>
    </xf>
    <xf numFmtId="166" fontId="40" fillId="0" borderId="5" xfId="0" applyNumberFormat="1" applyFont="1" applyBorder="1" applyAlignment="1">
      <alignment horizontal="center" vertical="center"/>
    </xf>
    <xf numFmtId="0" fontId="37" fillId="0" borderId="0" xfId="0" applyFont="1" applyAlignment="1">
      <alignment horizontal="center" vertical="center"/>
    </xf>
    <xf numFmtId="166" fontId="37" fillId="0" borderId="13" xfId="0" applyNumberFormat="1" applyFont="1" applyBorder="1" applyAlignment="1">
      <alignment horizontal="center" vertical="center"/>
    </xf>
    <xf numFmtId="173" fontId="40" fillId="0" borderId="0" xfId="0" applyNumberFormat="1" applyFont="1" applyAlignment="1">
      <alignment horizontal="center" vertical="center" wrapText="1" readingOrder="1"/>
    </xf>
    <xf numFmtId="173" fontId="40" fillId="0" borderId="17" xfId="0" applyNumberFormat="1" applyFont="1" applyBorder="1" applyAlignment="1">
      <alignment horizontal="center" vertical="center" wrapText="1" readingOrder="1"/>
    </xf>
    <xf numFmtId="1" fontId="40" fillId="0" borderId="6" xfId="0" applyNumberFormat="1" applyFont="1" applyBorder="1" applyAlignment="1">
      <alignment horizontal="center" vertical="center" wrapText="1" readingOrder="1"/>
    </xf>
    <xf numFmtId="174" fontId="40" fillId="0" borderId="9" xfId="0" applyNumberFormat="1" applyFont="1" applyBorder="1" applyAlignment="1">
      <alignment horizontal="center"/>
    </xf>
    <xf numFmtId="174" fontId="40" fillId="0" borderId="0" xfId="0" applyNumberFormat="1" applyFont="1" applyAlignment="1">
      <alignment horizontal="center"/>
    </xf>
    <xf numFmtId="174" fontId="40" fillId="0" borderId="10" xfId="0" applyNumberFormat="1" applyFont="1" applyBorder="1" applyAlignment="1">
      <alignment horizontal="center"/>
    </xf>
    <xf numFmtId="166" fontId="40" fillId="0" borderId="10" xfId="0" applyNumberFormat="1" applyFont="1" applyBorder="1" applyAlignment="1">
      <alignment horizontal="center" vertical="center"/>
    </xf>
    <xf numFmtId="166" fontId="40" fillId="0" borderId="2" xfId="0" applyNumberFormat="1" applyFont="1" applyBorder="1" applyAlignment="1">
      <alignment horizontal="right" vertical="center"/>
    </xf>
    <xf numFmtId="166" fontId="40" fillId="0" borderId="3" xfId="0" applyNumberFormat="1" applyFont="1" applyBorder="1" applyAlignment="1">
      <alignment horizontal="right" vertical="center"/>
    </xf>
    <xf numFmtId="166" fontId="40" fillId="0" borderId="9" xfId="0" applyNumberFormat="1" applyFont="1" applyBorder="1" applyAlignment="1">
      <alignment horizontal="right" vertical="center"/>
    </xf>
    <xf numFmtId="166" fontId="40" fillId="0" borderId="0" xfId="0" applyNumberFormat="1" applyFont="1" applyAlignment="1">
      <alignment horizontal="right" vertical="center"/>
    </xf>
    <xf numFmtId="166" fontId="40" fillId="2" borderId="9" xfId="0" applyNumberFormat="1" applyFont="1" applyFill="1" applyBorder="1" applyAlignment="1">
      <alignment horizontal="right" vertical="center"/>
    </xf>
    <xf numFmtId="166" fontId="40" fillId="2" borderId="0" xfId="0" applyNumberFormat="1" applyFont="1" applyFill="1" applyAlignment="1">
      <alignment horizontal="right" vertical="center"/>
    </xf>
    <xf numFmtId="9" fontId="48" fillId="0" borderId="15" xfId="0" applyNumberFormat="1" applyFont="1" applyBorder="1" applyAlignment="1">
      <alignment horizontal="center"/>
    </xf>
    <xf numFmtId="1" fontId="48" fillId="0" borderId="0" xfId="0" applyNumberFormat="1" applyFont="1" applyAlignment="1">
      <alignment vertical="center"/>
    </xf>
    <xf numFmtId="3" fontId="37" fillId="0" borderId="13" xfId="0" applyNumberFormat="1" applyFont="1" applyBorder="1"/>
    <xf numFmtId="3" fontId="37" fillId="0" borderId="13" xfId="0" applyNumberFormat="1" applyFont="1" applyBorder="1" applyAlignment="1">
      <alignment vertical="center"/>
    </xf>
    <xf numFmtId="3" fontId="40" fillId="0" borderId="10" xfId="0" applyNumberFormat="1" applyFont="1" applyBorder="1"/>
    <xf numFmtId="3" fontId="40" fillId="0" borderId="6" xfId="0" applyNumberFormat="1" applyFont="1" applyBorder="1"/>
    <xf numFmtId="3" fontId="40" fillId="0" borderId="7" xfId="0" applyNumberFormat="1" applyFont="1" applyBorder="1"/>
    <xf numFmtId="10" fontId="41" fillId="0" borderId="0" xfId="0" applyNumberFormat="1" applyFont="1"/>
    <xf numFmtId="10" fontId="41" fillId="0" borderId="6" xfId="0" applyNumberFormat="1" applyFont="1" applyBorder="1"/>
    <xf numFmtId="168" fontId="40" fillId="5" borderId="9" xfId="21" applyNumberFormat="1" applyFont="1" applyFill="1" applyBorder="1"/>
    <xf numFmtId="168" fontId="40" fillId="5" borderId="0" xfId="21" applyNumberFormat="1" applyFont="1" applyFill="1" applyBorder="1"/>
    <xf numFmtId="168" fontId="37" fillId="5" borderId="14" xfId="21" applyNumberFormat="1" applyFont="1" applyFill="1" applyBorder="1"/>
    <xf numFmtId="168" fontId="37" fillId="5" borderId="13" xfId="21" applyNumberFormat="1" applyFont="1" applyFill="1" applyBorder="1"/>
    <xf numFmtId="168" fontId="40" fillId="5" borderId="2" xfId="21" applyNumberFormat="1" applyFont="1" applyFill="1" applyBorder="1"/>
    <xf numFmtId="168" fontId="40" fillId="5" borderId="3" xfId="21" applyNumberFormat="1" applyFont="1" applyFill="1" applyBorder="1"/>
    <xf numFmtId="168" fontId="40" fillId="5" borderId="11" xfId="21" applyNumberFormat="1" applyFont="1" applyFill="1" applyBorder="1"/>
    <xf numFmtId="168" fontId="40" fillId="5" borderId="10" xfId="21" applyNumberFormat="1" applyFont="1" applyFill="1" applyBorder="1"/>
    <xf numFmtId="168" fontId="37" fillId="5" borderId="15" xfId="21" applyNumberFormat="1" applyFont="1" applyFill="1" applyBorder="1"/>
    <xf numFmtId="166" fontId="46" fillId="2" borderId="9" xfId="0" applyNumberFormat="1" applyFont="1" applyFill="1" applyBorder="1" applyAlignment="1">
      <alignment horizontal="center" wrapText="1"/>
    </xf>
    <xf numFmtId="166" fontId="46" fillId="2" borderId="0" xfId="0" applyNumberFormat="1" applyFont="1" applyFill="1" applyAlignment="1">
      <alignment horizontal="center"/>
    </xf>
    <xf numFmtId="166" fontId="41" fillId="0" borderId="9" xfId="0" applyNumberFormat="1" applyFont="1" applyBorder="1" applyAlignment="1">
      <alignment horizontal="center"/>
    </xf>
    <xf numFmtId="166" fontId="46" fillId="2" borderId="5" xfId="0" applyNumberFormat="1" applyFont="1" applyFill="1" applyBorder="1" applyAlignment="1">
      <alignment horizontal="center" wrapText="1"/>
    </xf>
    <xf numFmtId="166" fontId="46" fillId="2" borderId="6" xfId="2" applyNumberFormat="1" applyFont="1" applyFill="1" applyBorder="1" applyAlignment="1">
      <alignment horizontal="center"/>
    </xf>
    <xf numFmtId="166" fontId="46" fillId="2" borderId="6" xfId="0" applyNumberFormat="1" applyFont="1" applyFill="1" applyBorder="1" applyAlignment="1">
      <alignment horizontal="center"/>
    </xf>
    <xf numFmtId="0" fontId="47" fillId="0" borderId="14" xfId="0" applyFont="1" applyBorder="1" applyAlignment="1">
      <alignment horizontal="center" wrapText="1"/>
    </xf>
    <xf numFmtId="0" fontId="47" fillId="2" borderId="13" xfId="0" applyFont="1" applyFill="1" applyBorder="1" applyAlignment="1">
      <alignment horizontal="center"/>
    </xf>
    <xf numFmtId="0" fontId="37" fillId="0" borderId="14" xfId="0" applyFont="1" applyBorder="1" applyAlignment="1">
      <alignment horizontal="center" wrapText="1"/>
    </xf>
    <xf numFmtId="0" fontId="37" fillId="2" borderId="13" xfId="0" applyFont="1" applyFill="1" applyBorder="1" applyAlignment="1">
      <alignment horizontal="center"/>
    </xf>
    <xf numFmtId="2" fontId="37" fillId="0" borderId="13" xfId="0" applyNumberFormat="1" applyFont="1" applyBorder="1" applyAlignment="1">
      <alignment horizontal="center" vertical="center"/>
    </xf>
    <xf numFmtId="0" fontId="40" fillId="0" borderId="14" xfId="0" applyFont="1" applyBorder="1" applyAlignment="1">
      <alignment horizontal="center"/>
    </xf>
    <xf numFmtId="0" fontId="40" fillId="0" borderId="13" xfId="0" applyFont="1" applyBorder="1" applyAlignment="1">
      <alignment horizontal="center"/>
    </xf>
    <xf numFmtId="167" fontId="40" fillId="5" borderId="9" xfId="13" applyNumberFormat="1" applyFont="1" applyFill="1" applyBorder="1" applyAlignment="1">
      <alignment horizontal="center" vertical="center" wrapText="1"/>
    </xf>
    <xf numFmtId="0" fontId="41" fillId="5" borderId="10" xfId="0" applyFont="1" applyFill="1" applyBorder="1" applyAlignment="1">
      <alignment horizontal="right"/>
    </xf>
    <xf numFmtId="3" fontId="40" fillId="0" borderId="9" xfId="0" applyNumberFormat="1" applyFont="1" applyBorder="1" applyAlignment="1">
      <alignment horizontal="right"/>
    </xf>
    <xf numFmtId="3" fontId="40" fillId="0" borderId="0" xfId="0" applyNumberFormat="1" applyFont="1" applyAlignment="1">
      <alignment horizontal="right"/>
    </xf>
    <xf numFmtId="10" fontId="37" fillId="5" borderId="14" xfId="2" quotePrefix="1" applyNumberFormat="1" applyFont="1" applyFill="1" applyBorder="1" applyAlignment="1">
      <alignment horizontal="center" vertical="center" wrapText="1"/>
    </xf>
    <xf numFmtId="10" fontId="37" fillId="5" borderId="15" xfId="2" quotePrefix="1" applyNumberFormat="1" applyFont="1" applyFill="1" applyBorder="1" applyAlignment="1">
      <alignment horizontal="center" vertical="center" wrapText="1"/>
    </xf>
    <xf numFmtId="3" fontId="41" fillId="0" borderId="9" xfId="0" applyNumberFormat="1" applyFont="1" applyBorder="1" applyAlignment="1">
      <alignment horizontal="center"/>
    </xf>
    <xf numFmtId="3" fontId="41" fillId="0" borderId="0" xfId="0" applyNumberFormat="1" applyFont="1" applyAlignment="1">
      <alignment horizontal="center"/>
    </xf>
    <xf numFmtId="3" fontId="41" fillId="0" borderId="10" xfId="0" applyNumberFormat="1" applyFont="1" applyBorder="1" applyAlignment="1">
      <alignment horizontal="center"/>
    </xf>
    <xf numFmtId="166" fontId="41" fillId="0" borderId="10" xfId="0" applyNumberFormat="1" applyFont="1" applyBorder="1" applyAlignment="1">
      <alignment horizontal="center"/>
    </xf>
    <xf numFmtId="0" fontId="40" fillId="0" borderId="0" xfId="0" applyFont="1" applyAlignment="1">
      <alignment vertical="top" wrapText="1"/>
    </xf>
    <xf numFmtId="0" fontId="37" fillId="2" borderId="9" xfId="0" applyFont="1" applyFill="1" applyBorder="1" applyAlignment="1">
      <alignment wrapText="1"/>
    </xf>
    <xf numFmtId="0" fontId="37" fillId="2" borderId="0" xfId="0" applyFont="1" applyFill="1" applyAlignment="1">
      <alignment wrapText="1"/>
    </xf>
    <xf numFmtId="0" fontId="37" fillId="2" borderId="10" xfId="0" applyFont="1" applyFill="1" applyBorder="1" applyAlignment="1">
      <alignment wrapText="1"/>
    </xf>
    <xf numFmtId="166" fontId="46" fillId="2" borderId="2" xfId="0" applyNumberFormat="1" applyFont="1" applyFill="1" applyBorder="1" applyAlignment="1">
      <alignment horizontal="center" wrapText="1"/>
    </xf>
    <xf numFmtId="166" fontId="46" fillId="2" borderId="3" xfId="0" applyNumberFormat="1" applyFont="1" applyFill="1" applyBorder="1" applyAlignment="1">
      <alignment horizontal="center"/>
    </xf>
    <xf numFmtId="0" fontId="72" fillId="0" borderId="0" xfId="0" applyFont="1"/>
    <xf numFmtId="166" fontId="72" fillId="0" borderId="0" xfId="2" applyNumberFormat="1" applyFont="1"/>
    <xf numFmtId="3" fontId="16" fillId="0" borderId="14" xfId="0" applyNumberFormat="1" applyFont="1" applyBorder="1" applyAlignment="1">
      <alignment vertical="center"/>
    </xf>
    <xf numFmtId="3" fontId="16" fillId="0" borderId="13" xfId="0" applyNumberFormat="1" applyFont="1" applyBorder="1" applyAlignment="1">
      <alignment vertical="center"/>
    </xf>
    <xf numFmtId="3" fontId="16" fillId="0" borderId="15" xfId="0" applyNumberFormat="1" applyFont="1" applyBorder="1" applyAlignment="1">
      <alignment vertical="center"/>
    </xf>
    <xf numFmtId="166" fontId="16" fillId="0" borderId="13" xfId="34" applyNumberFormat="1" applyFont="1" applyFill="1" applyBorder="1" applyAlignment="1">
      <alignment horizontal="center" vertical="center"/>
    </xf>
    <xf numFmtId="0" fontId="16" fillId="0" borderId="12" xfId="24" applyFont="1" applyBorder="1" applyAlignment="1">
      <alignment vertical="center"/>
    </xf>
    <xf numFmtId="168" fontId="16" fillId="0" borderId="14" xfId="25" applyNumberFormat="1" applyFont="1" applyFill="1" applyBorder="1" applyAlignment="1">
      <alignment vertical="center"/>
    </xf>
    <xf numFmtId="168" fontId="16" fillId="0" borderId="13" xfId="25" applyNumberFormat="1" applyFont="1" applyFill="1" applyBorder="1" applyAlignment="1">
      <alignment vertical="center"/>
    </xf>
    <xf numFmtId="166" fontId="16" fillId="0" borderId="37" xfId="34" applyNumberFormat="1" applyFont="1" applyFill="1" applyBorder="1" applyAlignment="1">
      <alignment horizontal="center" vertical="center"/>
    </xf>
    <xf numFmtId="0" fontId="16" fillId="0" borderId="9" xfId="24" applyFont="1" applyBorder="1"/>
    <xf numFmtId="168" fontId="16" fillId="0" borderId="9" xfId="25" applyNumberFormat="1" applyFont="1" applyFill="1" applyBorder="1" applyAlignment="1">
      <alignment vertical="center"/>
    </xf>
    <xf numFmtId="168" fontId="16" fillId="0" borderId="0" xfId="25" applyNumberFormat="1" applyFont="1" applyFill="1" applyBorder="1" applyAlignment="1">
      <alignment vertical="center"/>
    </xf>
    <xf numFmtId="168" fontId="16" fillId="0" borderId="10" xfId="25" applyNumberFormat="1" applyFont="1" applyFill="1" applyBorder="1" applyAlignment="1">
      <alignment vertical="center"/>
    </xf>
    <xf numFmtId="166" fontId="16" fillId="0" borderId="9" xfId="34" applyNumberFormat="1" applyFont="1" applyFill="1" applyBorder="1" applyAlignment="1">
      <alignment horizontal="center" vertical="center"/>
    </xf>
    <xf numFmtId="0" fontId="16" fillId="2" borderId="5" xfId="24" applyFont="1" applyFill="1" applyBorder="1"/>
    <xf numFmtId="168" fontId="16" fillId="0" borderId="5" xfId="25" applyNumberFormat="1" applyFont="1" applyFill="1" applyBorder="1" applyAlignment="1">
      <alignment vertical="center"/>
    </xf>
    <xf numFmtId="168" fontId="16" fillId="0" borderId="6" xfId="25" applyNumberFormat="1" applyFont="1" applyFill="1" applyBorder="1" applyAlignment="1">
      <alignment vertical="center"/>
    </xf>
    <xf numFmtId="168" fontId="16" fillId="0" borderId="7" xfId="25" applyNumberFormat="1" applyFont="1" applyFill="1" applyBorder="1" applyAlignment="1">
      <alignment vertical="center"/>
    </xf>
    <xf numFmtId="166" fontId="16" fillId="0" borderId="5" xfId="34" applyNumberFormat="1" applyFont="1" applyFill="1" applyBorder="1" applyAlignment="1">
      <alignment horizontal="center" vertical="center"/>
    </xf>
    <xf numFmtId="0" fontId="15" fillId="2" borderId="8" xfId="24" applyFont="1" applyFill="1" applyBorder="1" applyAlignment="1">
      <alignment vertical="center"/>
    </xf>
    <xf numFmtId="10" fontId="15" fillId="0" borderId="9" xfId="34" applyNumberFormat="1" applyFont="1" applyFill="1" applyBorder="1" applyAlignment="1">
      <alignment vertical="center"/>
    </xf>
    <xf numFmtId="10" fontId="15" fillId="0" borderId="0" xfId="34" applyNumberFormat="1" applyFont="1" applyFill="1" applyBorder="1" applyAlignment="1">
      <alignment vertical="center"/>
    </xf>
    <xf numFmtId="10" fontId="15" fillId="0" borderId="10" xfId="34" applyNumberFormat="1" applyFont="1" applyFill="1" applyBorder="1" applyAlignment="1">
      <alignment vertical="center"/>
    </xf>
    <xf numFmtId="166" fontId="16" fillId="0" borderId="9" xfId="34" applyNumberFormat="1" applyFont="1" applyFill="1" applyBorder="1" applyAlignment="1">
      <alignment horizontal="center"/>
    </xf>
    <xf numFmtId="0" fontId="15" fillId="0" borderId="8" xfId="24" applyFont="1" applyBorder="1" applyAlignment="1">
      <alignment vertical="center"/>
    </xf>
    <xf numFmtId="166" fontId="15" fillId="0" borderId="9" xfId="34" applyNumberFormat="1" applyFont="1" applyFill="1" applyBorder="1" applyAlignment="1">
      <alignment vertical="center"/>
    </xf>
    <xf numFmtId="166" fontId="15" fillId="0" borderId="0" xfId="34" applyNumberFormat="1" applyFont="1" applyFill="1" applyBorder="1" applyAlignment="1">
      <alignment vertical="center"/>
    </xf>
    <xf numFmtId="166" fontId="15" fillId="0" borderId="10" xfId="34" applyNumberFormat="1" applyFont="1" applyFill="1" applyBorder="1" applyAlignment="1">
      <alignment vertical="center"/>
    </xf>
    <xf numFmtId="0" fontId="16" fillId="2" borderId="4" xfId="24" applyFont="1" applyFill="1" applyBorder="1" applyAlignment="1">
      <alignment vertical="center"/>
    </xf>
    <xf numFmtId="166" fontId="16" fillId="0" borderId="5" xfId="34" applyNumberFormat="1" applyFont="1" applyFill="1" applyBorder="1" applyAlignment="1">
      <alignment vertical="center"/>
    </xf>
    <xf numFmtId="166" fontId="16" fillId="0" borderId="6" xfId="34" applyNumberFormat="1" applyFont="1" applyFill="1" applyBorder="1" applyAlignment="1">
      <alignment vertical="center"/>
    </xf>
    <xf numFmtId="166" fontId="16" fillId="0" borderId="7" xfId="34" applyNumberFormat="1" applyFont="1" applyFill="1" applyBorder="1" applyAlignment="1">
      <alignment vertical="center"/>
    </xf>
    <xf numFmtId="166" fontId="16" fillId="0" borderId="5" xfId="34" applyNumberFormat="1" applyFont="1" applyFill="1" applyBorder="1" applyAlignment="1">
      <alignment horizontal="center"/>
    </xf>
    <xf numFmtId="166" fontId="15" fillId="0" borderId="13" xfId="34" applyNumberFormat="1" applyFont="1" applyFill="1" applyBorder="1" applyAlignment="1">
      <alignment horizontal="center" vertical="center"/>
    </xf>
    <xf numFmtId="166" fontId="73" fillId="0" borderId="0" xfId="34" applyNumberFormat="1" applyFont="1" applyFill="1" applyBorder="1" applyAlignment="1">
      <alignment vertical="center"/>
    </xf>
    <xf numFmtId="166" fontId="73" fillId="0" borderId="0" xfId="34" applyNumberFormat="1" applyFont="1" applyFill="1" applyBorder="1" applyAlignment="1">
      <alignment horizontal="center"/>
    </xf>
    <xf numFmtId="10" fontId="15" fillId="0" borderId="9" xfId="34" applyNumberFormat="1" applyFont="1" applyFill="1" applyBorder="1" applyAlignment="1">
      <alignment horizontal="center" vertical="center"/>
    </xf>
    <xf numFmtId="166" fontId="16" fillId="0" borderId="0" xfId="34" applyNumberFormat="1" applyFont="1" applyFill="1" applyBorder="1" applyAlignment="1">
      <alignment horizontal="center" vertical="center"/>
    </xf>
    <xf numFmtId="166" fontId="16" fillId="0" borderId="6" xfId="34" applyNumberFormat="1" applyFont="1" applyFill="1" applyBorder="1" applyAlignment="1">
      <alignment horizontal="center" vertical="center"/>
    </xf>
    <xf numFmtId="166" fontId="16" fillId="0" borderId="0" xfId="34" applyNumberFormat="1" applyFont="1" applyFill="1" applyBorder="1" applyAlignment="1">
      <alignment horizontal="center"/>
    </xf>
    <xf numFmtId="166" fontId="16" fillId="0" borderId="6" xfId="34" applyNumberFormat="1" applyFont="1" applyFill="1" applyBorder="1" applyAlignment="1">
      <alignment horizontal="center"/>
    </xf>
    <xf numFmtId="166" fontId="15" fillId="0" borderId="6" xfId="34" applyNumberFormat="1" applyFont="1" applyFill="1" applyBorder="1" applyAlignment="1">
      <alignment horizontal="center" vertical="center"/>
    </xf>
    <xf numFmtId="0" fontId="15" fillId="0" borderId="14" xfId="24" applyFont="1" applyBorder="1" applyAlignment="1">
      <alignment vertical="center"/>
    </xf>
    <xf numFmtId="3" fontId="15" fillId="0" borderId="14" xfId="0" applyNumberFormat="1" applyFont="1" applyBorder="1" applyAlignment="1">
      <alignment vertical="center"/>
    </xf>
    <xf numFmtId="3" fontId="15" fillId="0" borderId="13" xfId="0" applyNumberFormat="1" applyFont="1" applyBorder="1" applyAlignment="1">
      <alignment vertical="center"/>
    </xf>
    <xf numFmtId="3" fontId="15" fillId="0" borderId="15" xfId="0" applyNumberFormat="1" applyFont="1" applyBorder="1" applyAlignment="1">
      <alignment vertical="center"/>
    </xf>
    <xf numFmtId="0" fontId="16" fillId="0" borderId="14" xfId="24" applyFont="1" applyBorder="1" applyAlignment="1">
      <alignment vertical="center"/>
    </xf>
    <xf numFmtId="0" fontId="15" fillId="0" borderId="9" xfId="24" applyFont="1" applyBorder="1" applyAlignment="1">
      <alignment vertical="center"/>
    </xf>
    <xf numFmtId="3" fontId="15" fillId="0" borderId="9" xfId="0" applyNumberFormat="1" applyFont="1" applyBorder="1" applyAlignment="1">
      <alignment vertical="center"/>
    </xf>
    <xf numFmtId="3" fontId="15" fillId="0" borderId="0" xfId="0" applyNumberFormat="1" applyFont="1" applyAlignment="1">
      <alignment vertical="center"/>
    </xf>
    <xf numFmtId="3" fontId="15" fillId="0" borderId="10" xfId="0" applyNumberFormat="1" applyFont="1" applyBorder="1" applyAlignment="1">
      <alignment vertical="center"/>
    </xf>
    <xf numFmtId="0" fontId="0" fillId="3" borderId="3" xfId="0" applyFill="1" applyBorder="1"/>
    <xf numFmtId="166" fontId="15" fillId="0" borderId="9" xfId="34" applyNumberFormat="1" applyFont="1" applyFill="1" applyBorder="1" applyAlignment="1">
      <alignment horizontal="center" vertical="center"/>
    </xf>
    <xf numFmtId="0" fontId="75" fillId="3" borderId="1" xfId="24" applyFont="1" applyFill="1" applyBorder="1" applyAlignment="1">
      <alignment vertical="top"/>
    </xf>
    <xf numFmtId="0" fontId="15" fillId="0" borderId="14" xfId="0" applyFont="1" applyBorder="1" applyAlignment="1">
      <alignment vertical="center"/>
    </xf>
    <xf numFmtId="168" fontId="37" fillId="0" borderId="9" xfId="6" applyNumberFormat="1" applyFont="1" applyFill="1" applyBorder="1" applyAlignment="1">
      <alignment horizontal="center" vertical="center"/>
    </xf>
    <xf numFmtId="168" fontId="37" fillId="0" borderId="38" xfId="6" applyNumberFormat="1" applyFont="1" applyFill="1" applyBorder="1" applyAlignment="1">
      <alignment horizontal="center" vertical="center"/>
    </xf>
    <xf numFmtId="3" fontId="18" fillId="2" borderId="9" xfId="0" applyNumberFormat="1" applyFont="1" applyFill="1" applyBorder="1"/>
    <xf numFmtId="3" fontId="18" fillId="2" borderId="0" xfId="0" applyNumberFormat="1" applyFont="1" applyFill="1"/>
    <xf numFmtId="3" fontId="18" fillId="2" borderId="10" xfId="0" applyNumberFormat="1" applyFont="1" applyFill="1" applyBorder="1"/>
    <xf numFmtId="17" fontId="38" fillId="3" borderId="5" xfId="0" quotePrefix="1" applyNumberFormat="1" applyFont="1" applyFill="1" applyBorder="1" applyAlignment="1">
      <alignment horizontal="center" vertical="center"/>
    </xf>
    <xf numFmtId="17" fontId="38" fillId="3" borderId="6" xfId="0" quotePrefix="1" applyNumberFormat="1" applyFont="1" applyFill="1" applyBorder="1" applyAlignment="1">
      <alignment horizontal="center" vertical="center"/>
    </xf>
    <xf numFmtId="17" fontId="38" fillId="3" borderId="7" xfId="0" quotePrefix="1" applyNumberFormat="1" applyFont="1" applyFill="1" applyBorder="1" applyAlignment="1">
      <alignment horizontal="center" vertical="center"/>
    </xf>
    <xf numFmtId="166" fontId="78" fillId="0" borderId="9" xfId="17" quotePrefix="1" applyNumberFormat="1" applyFont="1" applyBorder="1" applyAlignment="1">
      <alignment horizontal="center"/>
    </xf>
    <xf numFmtId="3" fontId="15" fillId="0" borderId="2" xfId="0" applyNumberFormat="1" applyFont="1" applyBorder="1" applyAlignment="1">
      <alignment vertical="center"/>
    </xf>
    <xf numFmtId="3" fontId="15" fillId="0" borderId="3" xfId="0" applyNumberFormat="1" applyFont="1" applyBorder="1" applyAlignment="1">
      <alignment vertical="center"/>
    </xf>
    <xf numFmtId="3" fontId="15" fillId="0" borderId="11" xfId="0" applyNumberFormat="1" applyFont="1" applyBorder="1" applyAlignment="1">
      <alignment vertical="center"/>
    </xf>
    <xf numFmtId="166" fontId="15" fillId="0" borderId="3" xfId="34" applyNumberFormat="1" applyFont="1" applyFill="1" applyBorder="1" applyAlignment="1">
      <alignment horizontal="center" vertical="center"/>
    </xf>
    <xf numFmtId="166" fontId="16" fillId="0" borderId="3" xfId="34" applyNumberFormat="1" applyFont="1" applyFill="1" applyBorder="1" applyAlignment="1">
      <alignment horizontal="center" vertical="center"/>
    </xf>
    <xf numFmtId="166" fontId="16" fillId="0" borderId="39" xfId="34" applyNumberFormat="1" applyFont="1" applyFill="1" applyBorder="1" applyAlignment="1">
      <alignment horizontal="center" vertical="center"/>
    </xf>
    <xf numFmtId="166" fontId="16" fillId="0" borderId="40" xfId="34" applyNumberFormat="1" applyFont="1" applyFill="1" applyBorder="1" applyAlignment="1">
      <alignment horizontal="center" vertical="center"/>
    </xf>
    <xf numFmtId="168" fontId="16" fillId="0" borderId="2" xfId="25" applyNumberFormat="1" applyFont="1" applyFill="1" applyBorder="1" applyAlignment="1">
      <alignment vertical="center"/>
    </xf>
    <xf numFmtId="168" fontId="16" fillId="0" borderId="3" xfId="25" applyNumberFormat="1" applyFont="1" applyFill="1" applyBorder="1" applyAlignment="1">
      <alignment vertical="center"/>
    </xf>
    <xf numFmtId="168" fontId="16" fillId="0" borderId="11" xfId="25" applyNumberFormat="1" applyFont="1" applyFill="1" applyBorder="1" applyAlignment="1">
      <alignment vertical="center"/>
    </xf>
    <xf numFmtId="166" fontId="16" fillId="0" borderId="2" xfId="34" applyNumberFormat="1" applyFont="1" applyFill="1" applyBorder="1" applyAlignment="1">
      <alignment horizontal="center" vertical="center"/>
    </xf>
    <xf numFmtId="10" fontId="15" fillId="0" borderId="2" xfId="34" applyNumberFormat="1" applyFont="1" applyFill="1" applyBorder="1" applyAlignment="1">
      <alignment vertical="center"/>
    </xf>
    <xf numFmtId="10" fontId="15" fillId="0" borderId="3" xfId="34" applyNumberFormat="1" applyFont="1" applyFill="1" applyBorder="1" applyAlignment="1">
      <alignment vertical="center"/>
    </xf>
    <xf numFmtId="10" fontId="15" fillId="0" borderId="11" xfId="34" applyNumberFormat="1" applyFont="1" applyFill="1" applyBorder="1" applyAlignment="1">
      <alignment vertical="center"/>
    </xf>
    <xf numFmtId="166" fontId="16" fillId="0" borderId="2" xfId="34" applyNumberFormat="1" applyFont="1" applyFill="1" applyBorder="1" applyAlignment="1">
      <alignment horizontal="center"/>
    </xf>
    <xf numFmtId="166" fontId="16" fillId="0" borderId="3" xfId="34" applyNumberFormat="1" applyFont="1" applyFill="1" applyBorder="1" applyAlignment="1">
      <alignment horizontal="center"/>
    </xf>
    <xf numFmtId="166" fontId="16" fillId="0" borderId="9" xfId="34" applyNumberFormat="1" applyFont="1" applyFill="1" applyBorder="1" applyAlignment="1">
      <alignment vertical="center"/>
    </xf>
    <xf numFmtId="166" fontId="16" fillId="0" borderId="0" xfId="34" applyNumberFormat="1" applyFont="1" applyFill="1" applyBorder="1" applyAlignment="1">
      <alignment vertical="center"/>
    </xf>
    <xf numFmtId="166" fontId="16" fillId="0" borderId="10" xfId="34" applyNumberFormat="1" applyFont="1" applyFill="1" applyBorder="1" applyAlignment="1">
      <alignment vertical="center"/>
    </xf>
    <xf numFmtId="2" fontId="16" fillId="0" borderId="5" xfId="34" applyNumberFormat="1" applyFont="1" applyFill="1" applyBorder="1" applyAlignment="1">
      <alignment horizontal="center"/>
    </xf>
    <xf numFmtId="2" fontId="16" fillId="0" borderId="6" xfId="34" applyNumberFormat="1" applyFont="1" applyFill="1" applyBorder="1" applyAlignment="1">
      <alignment horizontal="center"/>
    </xf>
    <xf numFmtId="3" fontId="16" fillId="0" borderId="14" xfId="0" applyNumberFormat="1" applyFont="1" applyBorder="1" applyAlignment="1">
      <alignment horizontal="center" vertical="center"/>
    </xf>
    <xf numFmtId="0" fontId="72" fillId="0" borderId="0" xfId="36" applyFont="1"/>
    <xf numFmtId="2" fontId="37" fillId="0" borderId="15" xfId="0" applyNumberFormat="1" applyFont="1" applyBorder="1" applyAlignment="1">
      <alignment horizontal="center" vertical="center"/>
    </xf>
    <xf numFmtId="0" fontId="37" fillId="2" borderId="5" xfId="0" applyFont="1" applyFill="1" applyBorder="1" applyAlignment="1">
      <alignment horizontal="center"/>
    </xf>
    <xf numFmtId="175" fontId="40" fillId="2" borderId="9" xfId="38" applyNumberFormat="1" applyFont="1" applyFill="1" applyBorder="1" applyAlignment="1">
      <alignment horizontal="center"/>
    </xf>
    <xf numFmtId="175" fontId="37" fillId="2" borderId="5" xfId="38" applyNumberFormat="1" applyFont="1" applyFill="1" applyBorder="1" applyAlignment="1">
      <alignment horizontal="center" vertical="center"/>
    </xf>
    <xf numFmtId="175" fontId="40" fillId="2" borderId="2" xfId="38" applyNumberFormat="1" applyFont="1" applyFill="1" applyBorder="1" applyAlignment="1">
      <alignment horizontal="center"/>
    </xf>
    <xf numFmtId="175" fontId="40" fillId="2" borderId="5" xfId="38" applyNumberFormat="1" applyFont="1" applyFill="1" applyBorder="1" applyAlignment="1">
      <alignment horizontal="center"/>
    </xf>
    <xf numFmtId="0" fontId="40" fillId="0" borderId="41" xfId="0" applyFont="1" applyBorder="1" applyAlignment="1">
      <alignment horizontal="left" vertical="center" wrapText="1" readingOrder="1"/>
    </xf>
    <xf numFmtId="173" fontId="40" fillId="0" borderId="42" xfId="0" applyNumberFormat="1" applyFont="1" applyBorder="1" applyAlignment="1">
      <alignment horizontal="center" vertical="center" wrapText="1" readingOrder="1"/>
    </xf>
    <xf numFmtId="0" fontId="40" fillId="0" borderId="42" xfId="0" applyFont="1" applyBorder="1" applyAlignment="1">
      <alignment horizontal="center" vertical="center" readingOrder="1"/>
    </xf>
    <xf numFmtId="0" fontId="41" fillId="0" borderId="42" xfId="0" applyFont="1" applyBorder="1"/>
    <xf numFmtId="2" fontId="40" fillId="0" borderId="0" xfId="0" applyNumberFormat="1" applyFont="1" applyAlignment="1">
      <alignment horizontal="center" vertical="center" wrapText="1" readingOrder="1"/>
    </xf>
    <xf numFmtId="10" fontId="40" fillId="0" borderId="0" xfId="35" applyNumberFormat="1" applyFont="1" applyBorder="1" applyAlignment="1">
      <alignment horizontal="center" vertical="center" wrapText="1" readingOrder="1"/>
    </xf>
    <xf numFmtId="0" fontId="40" fillId="0" borderId="1" xfId="0" applyFont="1" applyBorder="1" applyAlignment="1">
      <alignment horizontal="left" vertical="center" wrapText="1" readingOrder="1"/>
    </xf>
    <xf numFmtId="43" fontId="40" fillId="0" borderId="0" xfId="0" applyNumberFormat="1" applyFont="1"/>
    <xf numFmtId="0" fontId="50" fillId="4" borderId="2" xfId="0" applyFont="1" applyFill="1" applyBorder="1" applyAlignment="1">
      <alignment horizontal="center" vertical="center"/>
    </xf>
    <xf numFmtId="0" fontId="38" fillId="3" borderId="6" xfId="0" applyFont="1" applyFill="1" applyBorder="1" applyAlignment="1">
      <alignment horizontal="center" vertical="center"/>
    </xf>
    <xf numFmtId="0" fontId="38" fillId="3" borderId="5" xfId="0" applyFont="1" applyFill="1" applyBorder="1" applyAlignment="1">
      <alignment horizontal="center" vertical="center"/>
    </xf>
    <xf numFmtId="0" fontId="20" fillId="3" borderId="7" xfId="0" applyFont="1" applyFill="1" applyBorder="1" applyAlignment="1">
      <alignment horizontal="center" vertical="center"/>
    </xf>
    <xf numFmtId="166" fontId="16" fillId="0" borderId="9" xfId="0" applyNumberFormat="1" applyFont="1" applyBorder="1" applyAlignment="1">
      <alignment horizontal="center" vertical="center"/>
    </xf>
    <xf numFmtId="166" fontId="16" fillId="0" borderId="10" xfId="0" applyNumberFormat="1" applyFont="1" applyBorder="1" applyAlignment="1">
      <alignment horizontal="center" vertical="center"/>
    </xf>
    <xf numFmtId="166" fontId="16" fillId="2" borderId="9" xfId="0" applyNumberFormat="1" applyFont="1" applyFill="1" applyBorder="1" applyAlignment="1">
      <alignment horizontal="center" vertical="center"/>
    </xf>
    <xf numFmtId="166" fontId="16" fillId="2" borderId="10" xfId="0" applyNumberFormat="1" applyFont="1" applyFill="1" applyBorder="1" applyAlignment="1">
      <alignment horizontal="center" vertical="center"/>
    </xf>
    <xf numFmtId="166" fontId="15" fillId="2" borderId="9" xfId="0" applyNumberFormat="1" applyFont="1" applyFill="1" applyBorder="1" applyAlignment="1">
      <alignment horizontal="center" vertical="center"/>
    </xf>
    <xf numFmtId="166" fontId="15" fillId="2" borderId="10" xfId="0" applyNumberFormat="1" applyFont="1" applyFill="1" applyBorder="1" applyAlignment="1">
      <alignment horizontal="center" vertical="center"/>
    </xf>
    <xf numFmtId="166" fontId="16" fillId="0" borderId="5" xfId="0" applyNumberFormat="1" applyFont="1" applyBorder="1" applyAlignment="1">
      <alignment horizontal="center" vertical="center"/>
    </xf>
    <xf numFmtId="166" fontId="16" fillId="0" borderId="7" xfId="0" applyNumberFormat="1" applyFont="1" applyBorder="1" applyAlignment="1">
      <alignment horizontal="center" vertical="center"/>
    </xf>
    <xf numFmtId="166" fontId="16" fillId="2" borderId="5" xfId="0" applyNumberFormat="1" applyFont="1" applyFill="1" applyBorder="1" applyAlignment="1">
      <alignment horizontal="center" vertical="center"/>
    </xf>
    <xf numFmtId="166" fontId="16" fillId="2" borderId="7" xfId="0" applyNumberFormat="1" applyFont="1" applyFill="1" applyBorder="1" applyAlignment="1">
      <alignment horizontal="center" vertical="center"/>
    </xf>
    <xf numFmtId="0" fontId="16" fillId="0" borderId="9" xfId="0" applyFont="1" applyBorder="1" applyAlignment="1">
      <alignment horizontal="center" vertical="center"/>
    </xf>
    <xf numFmtId="0" fontId="16" fillId="0" borderId="10" xfId="0" applyFont="1" applyBorder="1" applyAlignment="1">
      <alignment horizontal="center" vertical="center"/>
    </xf>
    <xf numFmtId="0" fontId="16" fillId="0" borderId="5" xfId="0" applyFont="1" applyBorder="1" applyAlignment="1">
      <alignment horizontal="center" vertical="center"/>
    </xf>
    <xf numFmtId="0" fontId="16" fillId="0" borderId="7" xfId="0" applyFont="1" applyBorder="1" applyAlignment="1">
      <alignment horizontal="center" vertical="center"/>
    </xf>
    <xf numFmtId="166" fontId="16" fillId="0" borderId="14" xfId="0" applyNumberFormat="1" applyFont="1" applyBorder="1" applyAlignment="1">
      <alignment horizontal="center"/>
    </xf>
    <xf numFmtId="166" fontId="16" fillId="0" borderId="15" xfId="0" applyNumberFormat="1" applyFont="1" applyBorder="1" applyAlignment="1">
      <alignment horizontal="center"/>
    </xf>
    <xf numFmtId="166" fontId="15" fillId="0" borderId="2" xfId="0" applyNumberFormat="1" applyFont="1" applyBorder="1" applyAlignment="1">
      <alignment horizontal="center"/>
    </xf>
    <xf numFmtId="166" fontId="15" fillId="0" borderId="11" xfId="0" applyNumberFormat="1" applyFont="1" applyBorder="1" applyAlignment="1">
      <alignment horizontal="center"/>
    </xf>
    <xf numFmtId="166" fontId="16" fillId="0" borderId="9" xfId="0" applyNumberFormat="1" applyFont="1" applyBorder="1" applyAlignment="1">
      <alignment horizontal="center"/>
    </xf>
    <xf numFmtId="166" fontId="16" fillId="0" borderId="10" xfId="0" applyNumberFormat="1" applyFont="1" applyBorder="1" applyAlignment="1">
      <alignment horizontal="center"/>
    </xf>
    <xf numFmtId="166" fontId="16" fillId="0" borderId="5" xfId="0" applyNumberFormat="1" applyFont="1" applyBorder="1" applyAlignment="1">
      <alignment horizontal="center"/>
    </xf>
    <xf numFmtId="166" fontId="16" fillId="0" borderId="7" xfId="0" applyNumberFormat="1" applyFont="1" applyBorder="1" applyAlignment="1">
      <alignment horizontal="center"/>
    </xf>
    <xf numFmtId="166" fontId="29" fillId="0" borderId="7" xfId="0" applyNumberFormat="1" applyFont="1" applyBorder="1" applyAlignment="1">
      <alignment horizontal="center" wrapText="1"/>
    </xf>
    <xf numFmtId="166" fontId="24" fillId="0" borderId="7" xfId="0" applyNumberFormat="1" applyFont="1" applyBorder="1" applyAlignment="1">
      <alignment horizontal="center" vertical="center" wrapText="1"/>
    </xf>
    <xf numFmtId="0" fontId="16" fillId="0" borderId="0" xfId="27" quotePrefix="1" applyFont="1" applyAlignment="1">
      <alignment horizontal="left" vertical="center"/>
    </xf>
    <xf numFmtId="0" fontId="83" fillId="4" borderId="0" xfId="0" applyFont="1" applyFill="1" applyAlignment="1">
      <alignment horizontal="centerContinuous" vertical="top"/>
    </xf>
    <xf numFmtId="0" fontId="82" fillId="4" borderId="5" xfId="0" applyFont="1" applyFill="1" applyBorder="1" applyAlignment="1">
      <alignment horizontal="center" vertical="center"/>
    </xf>
    <xf numFmtId="0" fontId="82" fillId="4" borderId="6" xfId="0" applyFont="1" applyFill="1" applyBorder="1" applyAlignment="1">
      <alignment horizontal="center" vertical="center"/>
    </xf>
    <xf numFmtId="0" fontId="82" fillId="4" borderId="0" xfId="0" applyFont="1" applyFill="1" applyAlignment="1">
      <alignment horizontal="center" vertical="center"/>
    </xf>
    <xf numFmtId="0" fontId="1" fillId="3" borderId="5" xfId="39" applyFont="1" applyFill="1" applyBorder="1" applyAlignment="1">
      <alignment horizontal="center"/>
    </xf>
    <xf numFmtId="0" fontId="1" fillId="3" borderId="7" xfId="39" applyFont="1" applyFill="1" applyBorder="1" applyAlignment="1">
      <alignment horizontal="center"/>
    </xf>
    <xf numFmtId="0" fontId="1" fillId="4" borderId="5" xfId="39" applyFont="1" applyFill="1" applyBorder="1" applyAlignment="1">
      <alignment horizontal="center" vertical="center"/>
    </xf>
    <xf numFmtId="0" fontId="1" fillId="4" borderId="7" xfId="39" applyFont="1" applyFill="1" applyBorder="1" applyAlignment="1">
      <alignment horizontal="center" vertical="center"/>
    </xf>
    <xf numFmtId="0" fontId="84" fillId="0" borderId="1" xfId="0" applyFont="1" applyBorder="1" applyAlignment="1">
      <alignment vertical="center"/>
    </xf>
    <xf numFmtId="3" fontId="84" fillId="7" borderId="9" xfId="0" applyNumberFormat="1" applyFont="1" applyFill="1" applyBorder="1" applyAlignment="1">
      <alignment horizontal="center" vertical="center"/>
    </xf>
    <xf numFmtId="3" fontId="84" fillId="7" borderId="0" xfId="0" applyNumberFormat="1" applyFont="1" applyFill="1" applyAlignment="1">
      <alignment horizontal="center" vertical="center"/>
    </xf>
    <xf numFmtId="3" fontId="84" fillId="7" borderId="3" xfId="0" applyNumberFormat="1" applyFont="1" applyFill="1" applyBorder="1" applyAlignment="1">
      <alignment horizontal="center" vertical="center"/>
    </xf>
    <xf numFmtId="3" fontId="84" fillId="7" borderId="11" xfId="0" applyNumberFormat="1" applyFont="1" applyFill="1" applyBorder="1" applyAlignment="1">
      <alignment horizontal="center" vertical="center"/>
    </xf>
    <xf numFmtId="166" fontId="84" fillId="5" borderId="3" xfId="35" applyNumberFormat="1" applyFont="1" applyFill="1" applyBorder="1" applyAlignment="1">
      <alignment horizontal="center" vertical="center"/>
    </xf>
    <xf numFmtId="166" fontId="84" fillId="5" borderId="11" xfId="35" applyNumberFormat="1" applyFont="1" applyFill="1" applyBorder="1" applyAlignment="1">
      <alignment horizontal="center" vertical="center"/>
    </xf>
    <xf numFmtId="166" fontId="84" fillId="5" borderId="9" xfId="35" applyNumberFormat="1" applyFont="1" applyFill="1" applyBorder="1" applyAlignment="1">
      <alignment horizontal="center" vertical="center"/>
    </xf>
    <xf numFmtId="166" fontId="84" fillId="5" borderId="10" xfId="35" applyNumberFormat="1" applyFont="1" applyFill="1" applyBorder="1" applyAlignment="1">
      <alignment horizontal="center" vertical="center"/>
    </xf>
    <xf numFmtId="3" fontId="84" fillId="7" borderId="2" xfId="0" applyNumberFormat="1" applyFont="1" applyFill="1" applyBorder="1" applyAlignment="1">
      <alignment horizontal="center" vertical="center"/>
    </xf>
    <xf numFmtId="166" fontId="84" fillId="0" borderId="2" xfId="35" applyNumberFormat="1" applyFont="1" applyFill="1" applyBorder="1" applyAlignment="1">
      <alignment horizontal="center" vertical="center"/>
    </xf>
    <xf numFmtId="166" fontId="84" fillId="0" borderId="11" xfId="35" applyNumberFormat="1" applyFont="1" applyFill="1" applyBorder="1" applyAlignment="1">
      <alignment horizontal="center" vertical="center"/>
    </xf>
    <xf numFmtId="166" fontId="84" fillId="5" borderId="2" xfId="35" applyNumberFormat="1" applyFont="1" applyFill="1" applyBorder="1" applyAlignment="1">
      <alignment horizontal="center" vertical="center"/>
    </xf>
    <xf numFmtId="166" fontId="84" fillId="7" borderId="11" xfId="35" applyNumberFormat="1" applyFont="1" applyFill="1" applyBorder="1" applyAlignment="1">
      <alignment horizontal="center" vertical="center"/>
    </xf>
    <xf numFmtId="0" fontId="84" fillId="0" borderId="8" xfId="0" applyFont="1" applyBorder="1" applyAlignment="1">
      <alignment horizontal="left" vertical="center" indent="1"/>
    </xf>
    <xf numFmtId="3" fontId="84" fillId="7" borderId="10" xfId="0" applyNumberFormat="1" applyFont="1" applyFill="1" applyBorder="1" applyAlignment="1">
      <alignment horizontal="center" vertical="center"/>
    </xf>
    <xf numFmtId="166" fontId="84" fillId="5" borderId="0" xfId="35" applyNumberFormat="1" applyFont="1" applyFill="1" applyBorder="1" applyAlignment="1">
      <alignment horizontal="center" vertical="center"/>
    </xf>
    <xf numFmtId="166" fontId="84" fillId="0" borderId="9" xfId="35" applyNumberFormat="1" applyFont="1" applyFill="1" applyBorder="1" applyAlignment="1">
      <alignment horizontal="center" vertical="center"/>
    </xf>
    <xf numFmtId="166" fontId="84" fillId="0" borderId="10" xfId="35" applyNumberFormat="1" applyFont="1" applyFill="1" applyBorder="1" applyAlignment="1">
      <alignment horizontal="center" vertical="center"/>
    </xf>
    <xf numFmtId="3" fontId="84" fillId="0" borderId="9" xfId="0" applyNumberFormat="1" applyFont="1" applyBorder="1" applyAlignment="1">
      <alignment horizontal="center" vertical="center"/>
    </xf>
    <xf numFmtId="3" fontId="84" fillId="0" borderId="0" xfId="0" applyNumberFormat="1" applyFont="1" applyAlignment="1">
      <alignment horizontal="center" vertical="center"/>
    </xf>
    <xf numFmtId="3" fontId="84" fillId="0" borderId="10" xfId="0" applyNumberFormat="1" applyFont="1" applyBorder="1" applyAlignment="1">
      <alignment horizontal="center" vertical="center"/>
    </xf>
    <xf numFmtId="166" fontId="84" fillId="7" borderId="10" xfId="35" applyNumberFormat="1" applyFont="1" applyFill="1" applyBorder="1" applyAlignment="1">
      <alignment horizontal="center" vertical="center"/>
    </xf>
    <xf numFmtId="0" fontId="85" fillId="0" borderId="8" xfId="0" applyFont="1" applyBorder="1" applyAlignment="1">
      <alignment horizontal="left" vertical="center" indent="1"/>
    </xf>
    <xf numFmtId="3" fontId="86" fillId="0" borderId="9" xfId="0" applyNumberFormat="1" applyFont="1" applyBorder="1" applyAlignment="1">
      <alignment horizontal="center" vertical="center"/>
    </xf>
    <xf numFmtId="3" fontId="86" fillId="0" borderId="0" xfId="0" applyNumberFormat="1" applyFont="1" applyAlignment="1">
      <alignment horizontal="center" vertical="center"/>
    </xf>
    <xf numFmtId="3" fontId="86" fillId="7" borderId="0" xfId="0" applyNumberFormat="1" applyFont="1" applyFill="1" applyAlignment="1">
      <alignment horizontal="center" vertical="center"/>
    </xf>
    <xf numFmtId="3" fontId="86" fillId="7" borderId="10" xfId="0" applyNumberFormat="1" applyFont="1" applyFill="1" applyBorder="1" applyAlignment="1">
      <alignment horizontal="center" vertical="center"/>
    </xf>
    <xf numFmtId="166" fontId="85" fillId="9" borderId="0" xfId="35" applyNumberFormat="1" applyFont="1" applyFill="1" applyAlignment="1">
      <alignment horizontal="center" vertical="center"/>
    </xf>
    <xf numFmtId="166" fontId="79" fillId="9" borderId="0" xfId="35" applyNumberFormat="1" applyFont="1" applyFill="1" applyAlignment="1">
      <alignment horizontal="center" vertical="center"/>
    </xf>
    <xf numFmtId="166" fontId="79" fillId="9" borderId="9" xfId="35" applyNumberFormat="1" applyFont="1" applyFill="1" applyBorder="1" applyAlignment="1">
      <alignment horizontal="center" vertical="center"/>
    </xf>
    <xf numFmtId="166" fontId="79" fillId="9" borderId="10" xfId="35" applyNumberFormat="1" applyFont="1" applyFill="1" applyBorder="1" applyAlignment="1">
      <alignment horizontal="center" vertical="center"/>
    </xf>
    <xf numFmtId="3" fontId="86" fillId="0" borderId="10" xfId="0" applyNumberFormat="1" applyFont="1" applyBorder="1" applyAlignment="1">
      <alignment horizontal="center" vertical="center"/>
    </xf>
    <xf numFmtId="166" fontId="85" fillId="9" borderId="9" xfId="35" applyNumberFormat="1" applyFont="1" applyFill="1" applyBorder="1" applyAlignment="1">
      <alignment horizontal="center" vertical="center"/>
    </xf>
    <xf numFmtId="166" fontId="86" fillId="0" borderId="10" xfId="35" applyNumberFormat="1" applyFont="1" applyFill="1" applyBorder="1" applyAlignment="1">
      <alignment horizontal="center" vertical="center"/>
    </xf>
    <xf numFmtId="166" fontId="79" fillId="0" borderId="9" xfId="35" applyNumberFormat="1" applyFont="1" applyFill="1" applyBorder="1" applyAlignment="1">
      <alignment horizontal="center" vertical="center"/>
    </xf>
    <xf numFmtId="166" fontId="85" fillId="0" borderId="10" xfId="35" applyNumberFormat="1" applyFont="1" applyFill="1" applyBorder="1" applyAlignment="1">
      <alignment horizontal="center" vertical="center"/>
    </xf>
    <xf numFmtId="166" fontId="79" fillId="0" borderId="0" xfId="35" applyNumberFormat="1" applyFont="1" applyFill="1" applyBorder="1" applyAlignment="1">
      <alignment horizontal="center" vertical="center"/>
    </xf>
    <xf numFmtId="166" fontId="86" fillId="9" borderId="10" xfId="35" applyNumberFormat="1" applyFont="1" applyFill="1" applyBorder="1" applyAlignment="1">
      <alignment horizontal="center" vertical="center"/>
    </xf>
    <xf numFmtId="166" fontId="85" fillId="0" borderId="9" xfId="35" applyNumberFormat="1" applyFont="1" applyFill="1" applyBorder="1" applyAlignment="1">
      <alignment horizontal="center" vertical="center"/>
    </xf>
    <xf numFmtId="166" fontId="85" fillId="8" borderId="9" xfId="35" applyNumberFormat="1" applyFont="1" applyFill="1" applyBorder="1" applyAlignment="1">
      <alignment horizontal="center" vertical="center"/>
    </xf>
    <xf numFmtId="166" fontId="85" fillId="8" borderId="10" xfId="35" applyNumberFormat="1" applyFont="1" applyFill="1" applyBorder="1" applyAlignment="1">
      <alignment horizontal="center" vertical="center"/>
    </xf>
    <xf numFmtId="166" fontId="85" fillId="9" borderId="10" xfId="35" applyNumberFormat="1" applyFont="1" applyFill="1" applyBorder="1" applyAlignment="1">
      <alignment horizontal="center" vertical="center"/>
    </xf>
    <xf numFmtId="166" fontId="79" fillId="0" borderId="10" xfId="35" applyNumberFormat="1" applyFont="1" applyFill="1" applyBorder="1" applyAlignment="1">
      <alignment horizontal="center" vertical="center"/>
    </xf>
    <xf numFmtId="166" fontId="85" fillId="0" borderId="0" xfId="35" applyNumberFormat="1" applyFont="1" applyFill="1" applyBorder="1" applyAlignment="1">
      <alignment horizontal="center" vertical="center"/>
    </xf>
    <xf numFmtId="0" fontId="84" fillId="0" borderId="8" xfId="0" applyFont="1" applyBorder="1" applyAlignment="1">
      <alignment vertical="center"/>
    </xf>
    <xf numFmtId="166" fontId="87" fillId="0" borderId="0" xfId="35" applyNumberFormat="1" applyFont="1" applyFill="1" applyBorder="1" applyAlignment="1">
      <alignment horizontal="center" vertical="center"/>
    </xf>
    <xf numFmtId="166" fontId="84" fillId="9" borderId="10" xfId="35" applyNumberFormat="1" applyFont="1" applyFill="1" applyBorder="1" applyAlignment="1">
      <alignment horizontal="center" vertical="center"/>
    </xf>
    <xf numFmtId="165" fontId="84" fillId="0" borderId="9" xfId="40" applyFont="1" applyFill="1" applyBorder="1" applyAlignment="1">
      <alignment horizontal="center" vertical="center"/>
    </xf>
    <xf numFmtId="165" fontId="84" fillId="0" borderId="0" xfId="40" applyFont="1" applyFill="1" applyBorder="1" applyAlignment="1">
      <alignment horizontal="center" vertical="center"/>
    </xf>
    <xf numFmtId="166" fontId="87" fillId="0" borderId="9" xfId="35" applyNumberFormat="1" applyFont="1" applyFill="1" applyBorder="1" applyAlignment="1">
      <alignment horizontal="center" vertical="center"/>
    </xf>
    <xf numFmtId="0" fontId="84" fillId="0" borderId="4" xfId="0" applyFont="1" applyBorder="1" applyAlignment="1">
      <alignment vertical="center"/>
    </xf>
    <xf numFmtId="165" fontId="84" fillId="0" borderId="5" xfId="40" applyFont="1" applyFill="1" applyBorder="1" applyAlignment="1">
      <alignment horizontal="center" vertical="center"/>
    </xf>
    <xf numFmtId="165" fontId="84" fillId="0" borderId="6" xfId="40" applyFont="1" applyFill="1" applyBorder="1" applyAlignment="1">
      <alignment horizontal="center" vertical="center"/>
    </xf>
    <xf numFmtId="3" fontId="84" fillId="7" borderId="6" xfId="0" applyNumberFormat="1" applyFont="1" applyFill="1" applyBorder="1" applyAlignment="1">
      <alignment horizontal="center" vertical="center"/>
    </xf>
    <xf numFmtId="3" fontId="84" fillId="7" borderId="7" xfId="0" applyNumberFormat="1" applyFont="1" applyFill="1" applyBorder="1" applyAlignment="1">
      <alignment horizontal="center" vertical="center"/>
    </xf>
    <xf numFmtId="166" fontId="84" fillId="0" borderId="5" xfId="35" applyNumberFormat="1" applyFont="1" applyFill="1" applyBorder="1" applyAlignment="1">
      <alignment horizontal="center" vertical="center"/>
    </xf>
    <xf numFmtId="166" fontId="84" fillId="0" borderId="7" xfId="35" applyNumberFormat="1" applyFont="1" applyFill="1" applyBorder="1" applyAlignment="1">
      <alignment horizontal="center" vertical="center"/>
    </xf>
    <xf numFmtId="3" fontId="84" fillId="0" borderId="5" xfId="0" applyNumberFormat="1" applyFont="1" applyBorder="1" applyAlignment="1">
      <alignment horizontal="center" vertical="center"/>
    </xf>
    <xf numFmtId="3" fontId="84" fillId="0" borderId="6" xfId="0" applyNumberFormat="1" applyFont="1" applyBorder="1" applyAlignment="1">
      <alignment horizontal="center" vertical="center"/>
    </xf>
    <xf numFmtId="3" fontId="84" fillId="0" borderId="7" xfId="0" applyNumberFormat="1" applyFont="1" applyBorder="1" applyAlignment="1">
      <alignment horizontal="center" vertical="center"/>
    </xf>
    <xf numFmtId="0" fontId="84" fillId="7" borderId="12" xfId="0" applyFont="1" applyFill="1" applyBorder="1" applyAlignment="1">
      <alignment vertical="center"/>
    </xf>
    <xf numFmtId="167" fontId="84" fillId="0" borderId="14" xfId="25" applyNumberFormat="1" applyFont="1" applyFill="1" applyBorder="1" applyAlignment="1">
      <alignment horizontal="center" vertical="center"/>
    </xf>
    <xf numFmtId="3" fontId="84" fillId="0" borderId="13" xfId="0" applyNumberFormat="1" applyFont="1" applyBorder="1" applyAlignment="1">
      <alignment horizontal="center" vertical="center"/>
    </xf>
    <xf numFmtId="3" fontId="84" fillId="7" borderId="13" xfId="0" applyNumberFormat="1" applyFont="1" applyFill="1" applyBorder="1" applyAlignment="1">
      <alignment horizontal="center" vertical="center"/>
    </xf>
    <xf numFmtId="3" fontId="84" fillId="7" borderId="15" xfId="0" applyNumberFormat="1" applyFont="1" applyFill="1" applyBorder="1" applyAlignment="1">
      <alignment horizontal="center" vertical="center"/>
    </xf>
    <xf numFmtId="166" fontId="84" fillId="0" borderId="14" xfId="35" applyNumberFormat="1" applyFont="1" applyFill="1" applyBorder="1" applyAlignment="1">
      <alignment horizontal="center" vertical="center"/>
    </xf>
    <xf numFmtId="166" fontId="84" fillId="0" borderId="15" xfId="35" applyNumberFormat="1" applyFont="1" applyFill="1" applyBorder="1" applyAlignment="1">
      <alignment horizontal="center" vertical="center"/>
    </xf>
    <xf numFmtId="166" fontId="84" fillId="0" borderId="13" xfId="35" applyNumberFormat="1" applyFont="1" applyFill="1" applyBorder="1" applyAlignment="1">
      <alignment horizontal="center" vertical="center"/>
    </xf>
    <xf numFmtId="167" fontId="84" fillId="0" borderId="13" xfId="25" applyNumberFormat="1" applyFont="1" applyFill="1" applyBorder="1" applyAlignment="1">
      <alignment horizontal="center" vertical="center"/>
    </xf>
    <xf numFmtId="167" fontId="84" fillId="0" borderId="15" xfId="25" applyNumberFormat="1" applyFont="1" applyFill="1" applyBorder="1" applyAlignment="1">
      <alignment horizontal="center" vertical="center"/>
    </xf>
    <xf numFmtId="0" fontId="1" fillId="4" borderId="5" xfId="39" applyFont="1" applyFill="1" applyBorder="1" applyAlignment="1">
      <alignment horizontal="center"/>
    </xf>
    <xf numFmtId="0" fontId="1" fillId="4" borderId="6" xfId="39" applyFont="1" applyFill="1" applyBorder="1" applyAlignment="1">
      <alignment horizontal="center"/>
    </xf>
    <xf numFmtId="0" fontId="1" fillId="3" borderId="6" xfId="39" applyFont="1" applyFill="1" applyBorder="1" applyAlignment="1">
      <alignment horizontal="center"/>
    </xf>
    <xf numFmtId="0" fontId="70" fillId="7" borderId="1" xfId="39" applyFont="1" applyFill="1" applyBorder="1" applyAlignment="1">
      <alignment vertical="center"/>
    </xf>
    <xf numFmtId="3" fontId="70" fillId="7" borderId="2" xfId="39" applyNumberFormat="1" applyFont="1" applyFill="1" applyBorder="1" applyAlignment="1">
      <alignment horizontal="center" vertical="center"/>
    </xf>
    <xf numFmtId="3" fontId="70" fillId="7" borderId="3" xfId="39" applyNumberFormat="1" applyFont="1" applyFill="1" applyBorder="1" applyAlignment="1">
      <alignment horizontal="center" vertical="center"/>
    </xf>
    <xf numFmtId="3" fontId="70" fillId="7" borderId="11" xfId="39" applyNumberFormat="1" applyFont="1" applyFill="1" applyBorder="1" applyAlignment="1">
      <alignment horizontal="center" vertical="center"/>
    </xf>
    <xf numFmtId="166" fontId="70" fillId="0" borderId="3" xfId="41" applyNumberFormat="1" applyFont="1" applyFill="1" applyBorder="1" applyAlignment="1">
      <alignment horizontal="center" vertical="center"/>
    </xf>
    <xf numFmtId="166" fontId="70" fillId="0" borderId="11" xfId="41" applyNumberFormat="1" applyFont="1" applyFill="1" applyBorder="1" applyAlignment="1">
      <alignment horizontal="center" vertical="center"/>
    </xf>
    <xf numFmtId="166" fontId="70" fillId="7" borderId="9" xfId="41" applyNumberFormat="1" applyFont="1" applyFill="1" applyBorder="1" applyAlignment="1">
      <alignment horizontal="center" vertical="center"/>
    </xf>
    <xf numFmtId="166" fontId="70" fillId="7" borderId="0" xfId="41" applyNumberFormat="1" applyFont="1" applyFill="1" applyBorder="1" applyAlignment="1">
      <alignment horizontal="center" vertical="center"/>
    </xf>
    <xf numFmtId="166" fontId="70" fillId="7" borderId="10" xfId="41" applyNumberFormat="1" applyFont="1" applyFill="1" applyBorder="1" applyAlignment="1">
      <alignment horizontal="center" vertical="center"/>
    </xf>
    <xf numFmtId="0" fontId="70" fillId="7" borderId="8" xfId="39" applyFont="1" applyFill="1" applyBorder="1" applyAlignment="1">
      <alignment horizontal="left" vertical="center" indent="1"/>
    </xf>
    <xf numFmtId="3" fontId="70" fillId="7" borderId="9" xfId="39" applyNumberFormat="1" applyFont="1" applyFill="1" applyBorder="1" applyAlignment="1">
      <alignment horizontal="center" vertical="center"/>
    </xf>
    <xf numFmtId="3" fontId="70" fillId="7" borderId="0" xfId="39" applyNumberFormat="1" applyFont="1" applyFill="1" applyAlignment="1">
      <alignment horizontal="center" vertical="center"/>
    </xf>
    <xf numFmtId="3" fontId="70" fillId="7" borderId="10" xfId="39" applyNumberFormat="1" applyFont="1" applyFill="1" applyBorder="1" applyAlignment="1">
      <alignment horizontal="center" vertical="center"/>
    </xf>
    <xf numFmtId="166" fontId="70" fillId="0" borderId="0" xfId="41" applyNumberFormat="1" applyFont="1" applyFill="1" applyBorder="1" applyAlignment="1">
      <alignment horizontal="center" vertical="center"/>
    </xf>
    <xf numFmtId="166" fontId="70" fillId="0" borderId="10" xfId="41" applyNumberFormat="1" applyFont="1" applyFill="1" applyBorder="1" applyAlignment="1">
      <alignment horizontal="center" vertical="center"/>
    </xf>
    <xf numFmtId="0" fontId="10" fillId="7" borderId="8" xfId="39" applyFill="1" applyBorder="1" applyAlignment="1">
      <alignment horizontal="left" vertical="center" indent="1"/>
    </xf>
    <xf numFmtId="3" fontId="71" fillId="7" borderId="9" xfId="39" applyNumberFormat="1" applyFont="1" applyFill="1" applyBorder="1" applyAlignment="1">
      <alignment horizontal="center" vertical="center"/>
    </xf>
    <xf numFmtId="3" fontId="71" fillId="7" borderId="0" xfId="39" applyNumberFormat="1" applyFont="1" applyFill="1" applyAlignment="1">
      <alignment horizontal="center" vertical="center"/>
    </xf>
    <xf numFmtId="3" fontId="71" fillId="7" borderId="10" xfId="39" applyNumberFormat="1" applyFont="1" applyFill="1" applyBorder="1" applyAlignment="1">
      <alignment horizontal="center" vertical="center"/>
    </xf>
    <xf numFmtId="3" fontId="71" fillId="10" borderId="10" xfId="39" applyNumberFormat="1" applyFont="1" applyFill="1" applyBorder="1" applyAlignment="1">
      <alignment horizontal="center" vertical="center"/>
    </xf>
    <xf numFmtId="166" fontId="16" fillId="0" borderId="0" xfId="41" applyNumberFormat="1" applyFont="1" applyFill="1" applyBorder="1" applyAlignment="1">
      <alignment horizontal="center" vertical="center"/>
    </xf>
    <xf numFmtId="166" fontId="10" fillId="0" borderId="10" xfId="41" applyNumberFormat="1" applyFont="1" applyFill="1" applyBorder="1" applyAlignment="1">
      <alignment horizontal="center" vertical="center"/>
    </xf>
    <xf numFmtId="166" fontId="10" fillId="0" borderId="9" xfId="41" applyNumberFormat="1" applyFont="1" applyFill="1" applyBorder="1" applyAlignment="1">
      <alignment horizontal="center" vertical="center"/>
    </xf>
    <xf numFmtId="166" fontId="10" fillId="0" borderId="0" xfId="41" applyNumberFormat="1" applyFont="1" applyFill="1" applyBorder="1" applyAlignment="1">
      <alignment horizontal="center" vertical="center"/>
    </xf>
    <xf numFmtId="166" fontId="70" fillId="0" borderId="9" xfId="41" applyNumberFormat="1" applyFont="1" applyFill="1" applyBorder="1" applyAlignment="1">
      <alignment horizontal="center" vertical="center"/>
    </xf>
    <xf numFmtId="3" fontId="71" fillId="11" borderId="9" xfId="39" applyNumberFormat="1" applyFont="1" applyFill="1" applyBorder="1" applyAlignment="1">
      <alignment horizontal="center" vertical="center"/>
    </xf>
    <xf numFmtId="3" fontId="71" fillId="10" borderId="9" xfId="39" applyNumberFormat="1" applyFont="1" applyFill="1" applyBorder="1" applyAlignment="1">
      <alignment horizontal="center" vertical="center"/>
    </xf>
    <xf numFmtId="0" fontId="70" fillId="7" borderId="8" xfId="39" applyFont="1" applyFill="1" applyBorder="1" applyAlignment="1">
      <alignment vertical="center"/>
    </xf>
    <xf numFmtId="3" fontId="70" fillId="9" borderId="10" xfId="39" applyNumberFormat="1" applyFont="1" applyFill="1" applyBorder="1" applyAlignment="1">
      <alignment horizontal="center" vertical="center"/>
    </xf>
    <xf numFmtId="166" fontId="2" fillId="0" borderId="0" xfId="41" applyNumberFormat="1" applyFont="1" applyFill="1" applyBorder="1" applyAlignment="1">
      <alignment horizontal="center" vertical="center"/>
    </xf>
    <xf numFmtId="3" fontId="70" fillId="11" borderId="9" xfId="39" applyNumberFormat="1" applyFont="1" applyFill="1" applyBorder="1" applyAlignment="1">
      <alignment horizontal="center" vertical="center"/>
    </xf>
    <xf numFmtId="0" fontId="70" fillId="7" borderId="9" xfId="39" applyFont="1" applyFill="1" applyBorder="1" applyAlignment="1">
      <alignment vertical="center"/>
    </xf>
    <xf numFmtId="3" fontId="70" fillId="11" borderId="10" xfId="39" applyNumberFormat="1" applyFont="1" applyFill="1" applyBorder="1" applyAlignment="1">
      <alignment horizontal="center" vertical="center"/>
    </xf>
    <xf numFmtId="0" fontId="70" fillId="7" borderId="12" xfId="39" applyFont="1" applyFill="1" applyBorder="1" applyAlignment="1">
      <alignment vertical="center"/>
    </xf>
    <xf numFmtId="3" fontId="70" fillId="7" borderId="14" xfId="39" applyNumberFormat="1" applyFont="1" applyFill="1" applyBorder="1" applyAlignment="1">
      <alignment horizontal="center" vertical="center"/>
    </xf>
    <xf numFmtId="3" fontId="70" fillId="7" borderId="13" xfId="39" applyNumberFormat="1" applyFont="1" applyFill="1" applyBorder="1" applyAlignment="1">
      <alignment horizontal="center" vertical="center"/>
    </xf>
    <xf numFmtId="3" fontId="70" fillId="7" borderId="15" xfId="39" applyNumberFormat="1" applyFont="1" applyFill="1" applyBorder="1" applyAlignment="1">
      <alignment horizontal="center" vertical="center"/>
    </xf>
    <xf numFmtId="166" fontId="70" fillId="0" borderId="14" xfId="41" applyNumberFormat="1" applyFont="1" applyFill="1" applyBorder="1" applyAlignment="1">
      <alignment horizontal="center" vertical="center"/>
    </xf>
    <xf numFmtId="166" fontId="70" fillId="0" borderId="15" xfId="41" applyNumberFormat="1" applyFont="1" applyFill="1" applyBorder="1" applyAlignment="1">
      <alignment horizontal="center" vertical="center"/>
    </xf>
    <xf numFmtId="166" fontId="70" fillId="0" borderId="13" xfId="41" applyNumberFormat="1" applyFont="1" applyFill="1" applyBorder="1" applyAlignment="1">
      <alignment horizontal="center" vertical="center"/>
    </xf>
    <xf numFmtId="0" fontId="84" fillId="7" borderId="0" xfId="39" applyFont="1" applyFill="1" applyAlignment="1">
      <alignment vertical="center"/>
    </xf>
    <xf numFmtId="3" fontId="84" fillId="7" borderId="0" xfId="39" applyNumberFormat="1" applyFont="1" applyFill="1" applyAlignment="1">
      <alignment horizontal="center" vertical="center"/>
    </xf>
    <xf numFmtId="166" fontId="84" fillId="5" borderId="0" xfId="41" applyNumberFormat="1" applyFont="1" applyFill="1" applyBorder="1" applyAlignment="1">
      <alignment horizontal="center" vertical="center"/>
    </xf>
    <xf numFmtId="166" fontId="84" fillId="7" borderId="0" xfId="41" applyNumberFormat="1" applyFont="1" applyFill="1" applyBorder="1" applyAlignment="1">
      <alignment horizontal="center" vertical="center"/>
    </xf>
    <xf numFmtId="0" fontId="79" fillId="5" borderId="0" xfId="42" applyFont="1" applyFill="1" applyAlignment="1">
      <alignment vertical="center"/>
    </xf>
    <xf numFmtId="0" fontId="10" fillId="0" borderId="0" xfId="39"/>
    <xf numFmtId="0" fontId="79" fillId="5" borderId="0" xfId="42" applyFont="1" applyFill="1" applyAlignment="1">
      <alignment horizontal="left" vertical="center"/>
    </xf>
    <xf numFmtId="3" fontId="71" fillId="11" borderId="10" xfId="39" applyNumberFormat="1" applyFont="1" applyFill="1" applyBorder="1" applyAlignment="1">
      <alignment horizontal="center" vertical="center"/>
    </xf>
    <xf numFmtId="3" fontId="40" fillId="0" borderId="0" xfId="0" applyNumberFormat="1" applyFont="1" applyAlignment="1">
      <alignment vertical="center"/>
    </xf>
    <xf numFmtId="0" fontId="22" fillId="0" borderId="12" xfId="0" applyFont="1" applyBorder="1"/>
    <xf numFmtId="3" fontId="46" fillId="0" borderId="0" xfId="0" applyNumberFormat="1" applyFont="1"/>
    <xf numFmtId="166" fontId="37" fillId="0" borderId="15" xfId="0" applyNumberFormat="1" applyFont="1" applyBorder="1" applyAlignment="1">
      <alignment horizontal="center" vertical="center"/>
    </xf>
    <xf numFmtId="0" fontId="21" fillId="3" borderId="4" xfId="1" applyFont="1" applyFill="1" applyBorder="1"/>
    <xf numFmtId="0" fontId="1" fillId="3" borderId="1" xfId="0" applyFont="1" applyFill="1" applyBorder="1" applyAlignment="1">
      <alignment vertical="top"/>
    </xf>
    <xf numFmtId="0" fontId="1" fillId="3" borderId="43" xfId="0" quotePrefix="1" applyFont="1" applyFill="1" applyBorder="1" applyAlignment="1">
      <alignment horizontal="left"/>
    </xf>
    <xf numFmtId="1" fontId="1" fillId="3" borderId="44" xfId="16" applyNumberFormat="1" applyFont="1" applyFill="1" applyBorder="1" applyAlignment="1">
      <alignment horizontal="center" vertical="center"/>
    </xf>
    <xf numFmtId="0" fontId="1" fillId="3" borderId="44" xfId="0" applyFont="1" applyFill="1" applyBorder="1" applyAlignment="1">
      <alignment horizontal="center" vertical="center"/>
    </xf>
    <xf numFmtId="0" fontId="16" fillId="0" borderId="8" xfId="0" applyFont="1" applyBorder="1" applyAlignment="1">
      <alignment horizontal="left" vertical="center" indent="1"/>
    </xf>
    <xf numFmtId="0" fontId="16" fillId="0" borderId="43" xfId="0" applyFont="1" applyBorder="1" applyAlignment="1">
      <alignment horizontal="left" vertical="center" indent="1"/>
    </xf>
    <xf numFmtId="168" fontId="16" fillId="0" borderId="44" xfId="16" applyNumberFormat="1" applyFont="1" applyFill="1" applyBorder="1" applyAlignment="1">
      <alignment horizontal="right" vertical="center"/>
    </xf>
    <xf numFmtId="0" fontId="15" fillId="0" borderId="41" xfId="0" applyFont="1" applyBorder="1" applyAlignment="1">
      <alignment horizontal="left" vertical="center" indent="1"/>
    </xf>
    <xf numFmtId="168" fontId="15" fillId="0" borderId="42" xfId="16" applyNumberFormat="1" applyFont="1" applyFill="1" applyBorder="1" applyAlignment="1">
      <alignment horizontal="right" vertical="center"/>
    </xf>
    <xf numFmtId="0" fontId="15" fillId="0" borderId="8" xfId="0" applyFont="1" applyBorder="1" applyAlignment="1">
      <alignment horizontal="left" vertical="center"/>
    </xf>
    <xf numFmtId="168" fontId="15" fillId="0" borderId="0" xfId="16" applyNumberFormat="1" applyFont="1" applyFill="1" applyBorder="1" applyAlignment="1">
      <alignment horizontal="right" vertical="center"/>
    </xf>
    <xf numFmtId="0" fontId="16" fillId="0" borderId="8" xfId="0" applyFont="1" applyBorder="1" applyAlignment="1">
      <alignment vertical="center"/>
    </xf>
    <xf numFmtId="0" fontId="15" fillId="0" borderId="8" xfId="0" applyFont="1" applyBorder="1" applyAlignment="1">
      <alignment vertical="center"/>
    </xf>
    <xf numFmtId="0" fontId="15" fillId="0" borderId="8" xfId="0" applyFont="1" applyBorder="1" applyAlignment="1">
      <alignment horizontal="left" vertical="center" indent="1"/>
    </xf>
    <xf numFmtId="10" fontId="15" fillId="0" borderId="0" xfId="17" applyNumberFormat="1" applyFont="1" applyAlignment="1">
      <alignment horizontal="right" vertical="center"/>
    </xf>
    <xf numFmtId="0" fontId="15" fillId="0" borderId="4" xfId="0" applyFont="1" applyBorder="1" applyAlignment="1">
      <alignment horizontal="left" vertical="center" indent="1"/>
    </xf>
    <xf numFmtId="10" fontId="15" fillId="0" borderId="6" xfId="17" applyNumberFormat="1" applyFont="1" applyBorder="1" applyAlignment="1">
      <alignment horizontal="right" vertical="center"/>
    </xf>
    <xf numFmtId="0" fontId="1" fillId="3" borderId="1" xfId="0" applyFont="1" applyFill="1" applyBorder="1" applyAlignment="1">
      <alignment vertical="center"/>
    </xf>
    <xf numFmtId="0" fontId="1" fillId="3" borderId="8" xfId="0" quotePrefix="1" applyFont="1" applyFill="1" applyBorder="1" applyAlignment="1">
      <alignment horizontal="left" vertical="center"/>
    </xf>
    <xf numFmtId="1" fontId="1" fillId="3" borderId="0" xfId="16" applyNumberFormat="1" applyFont="1" applyFill="1" applyBorder="1" applyAlignment="1">
      <alignment horizontal="center" vertical="center"/>
    </xf>
    <xf numFmtId="1" fontId="1" fillId="3" borderId="0" xfId="16" applyNumberFormat="1" applyFont="1" applyFill="1" applyBorder="1" applyAlignment="1">
      <alignment vertical="center"/>
    </xf>
    <xf numFmtId="0" fontId="1" fillId="3" borderId="10" xfId="0" applyFont="1" applyFill="1" applyBorder="1" applyAlignment="1">
      <alignment horizontal="center" vertical="center"/>
    </xf>
    <xf numFmtId="0" fontId="1" fillId="3" borderId="8" xfId="0" applyFont="1" applyFill="1" applyBorder="1" applyAlignment="1">
      <alignment horizontal="left" vertical="center"/>
    </xf>
    <xf numFmtId="0" fontId="15" fillId="0" borderId="41" xfId="0" applyFont="1" applyBorder="1" applyAlignment="1">
      <alignment horizontal="left" vertical="center"/>
    </xf>
    <xf numFmtId="168" fontId="16" fillId="0" borderId="42" xfId="16" applyNumberFormat="1" applyFont="1" applyFill="1" applyBorder="1" applyAlignment="1">
      <alignment horizontal="right" vertical="center"/>
    </xf>
    <xf numFmtId="166" fontId="16" fillId="0" borderId="36" xfId="16" applyNumberFormat="1" applyFont="1" applyFill="1" applyBorder="1" applyAlignment="1">
      <alignment horizontal="right" vertical="center"/>
    </xf>
    <xf numFmtId="0" fontId="16" fillId="0" borderId="8" xfId="0" applyFont="1" applyBorder="1" applyAlignment="1">
      <alignment horizontal="left" vertical="center"/>
    </xf>
    <xf numFmtId="166" fontId="16" fillId="0" borderId="10" xfId="16" applyNumberFormat="1" applyFont="1" applyFill="1" applyBorder="1" applyAlignment="1">
      <alignment horizontal="right" vertical="center"/>
    </xf>
    <xf numFmtId="10" fontId="16" fillId="0" borderId="10" xfId="16" applyNumberFormat="1" applyFont="1" applyFill="1" applyBorder="1" applyAlignment="1">
      <alignment horizontal="right" vertical="center"/>
    </xf>
    <xf numFmtId="0" fontId="0" fillId="0" borderId="43" xfId="0" applyBorder="1" applyAlignment="1">
      <alignment horizontal="left" indent="1"/>
    </xf>
    <xf numFmtId="168" fontId="16" fillId="0" borderId="32" xfId="16" applyNumberFormat="1" applyFont="1" applyFill="1" applyBorder="1" applyAlignment="1">
      <alignment horizontal="right" vertical="center"/>
    </xf>
    <xf numFmtId="166" fontId="16" fillId="0" borderId="45" xfId="16" applyNumberFormat="1" applyFont="1" applyFill="1" applyBorder="1" applyAlignment="1">
      <alignment horizontal="right" vertical="center"/>
    </xf>
    <xf numFmtId="0" fontId="15" fillId="0" borderId="12" xfId="0" applyFont="1" applyBorder="1" applyAlignment="1">
      <alignment horizontal="left" vertical="center"/>
    </xf>
    <xf numFmtId="168" fontId="15" fillId="0" borderId="14" xfId="16" applyNumberFormat="1" applyFont="1" applyFill="1" applyBorder="1" applyAlignment="1">
      <alignment horizontal="right" vertical="center"/>
    </xf>
    <xf numFmtId="168" fontId="15" fillId="0" borderId="13" xfId="16" applyNumberFormat="1" applyFont="1" applyFill="1" applyBorder="1" applyAlignment="1">
      <alignment horizontal="right" vertical="center"/>
    </xf>
    <xf numFmtId="166" fontId="15" fillId="0" borderId="13" xfId="16" applyNumberFormat="1" applyFont="1" applyFill="1" applyBorder="1" applyAlignment="1">
      <alignment horizontal="right" vertical="center"/>
    </xf>
    <xf numFmtId="166" fontId="15" fillId="0" borderId="15" xfId="16" applyNumberFormat="1" applyFont="1" applyFill="1" applyBorder="1" applyAlignment="1">
      <alignment horizontal="right" vertical="center"/>
    </xf>
    <xf numFmtId="0" fontId="16" fillId="0" borderId="12" xfId="0" applyFont="1" applyBorder="1" applyAlignment="1">
      <alignment horizontal="left" vertical="center"/>
    </xf>
    <xf numFmtId="166" fontId="16" fillId="0" borderId="14" xfId="16" applyNumberFormat="1" applyFont="1" applyFill="1" applyBorder="1" applyAlignment="1">
      <alignment horizontal="right" vertical="center"/>
    </xf>
    <xf numFmtId="166" fontId="16" fillId="0" borderId="13" xfId="16" applyNumberFormat="1" applyFont="1" applyFill="1" applyBorder="1" applyAlignment="1">
      <alignment horizontal="right" vertical="center"/>
    </xf>
    <xf numFmtId="166" fontId="16" fillId="0" borderId="15" xfId="16" applyNumberFormat="1" applyFont="1" applyFill="1" applyBorder="1" applyAlignment="1">
      <alignment horizontal="right" vertical="center"/>
    </xf>
    <xf numFmtId="0" fontId="75" fillId="3" borderId="1" xfId="24" applyFont="1" applyFill="1" applyBorder="1" applyAlignment="1">
      <alignment vertical="top" wrapText="1"/>
    </xf>
    <xf numFmtId="0" fontId="43" fillId="3" borderId="9" xfId="0" applyFont="1" applyFill="1" applyBorder="1"/>
    <xf numFmtId="0" fontId="43" fillId="3" borderId="5" xfId="0" applyFont="1" applyFill="1" applyBorder="1"/>
    <xf numFmtId="0" fontId="16" fillId="0" borderId="1" xfId="24" applyFont="1" applyBorder="1" applyAlignment="1">
      <alignment vertical="center"/>
    </xf>
    <xf numFmtId="168" fontId="16" fillId="0" borderId="2" xfId="25" applyNumberFormat="1" applyFont="1" applyFill="1" applyBorder="1" applyAlignment="1">
      <alignment horizontal="center" vertical="center"/>
    </xf>
    <xf numFmtId="168" fontId="16" fillId="0" borderId="3" xfId="25" applyNumberFormat="1" applyFont="1" applyFill="1" applyBorder="1" applyAlignment="1">
      <alignment horizontal="center" vertical="center"/>
    </xf>
    <xf numFmtId="168" fontId="16" fillId="0" borderId="11" xfId="25" applyNumberFormat="1" applyFont="1" applyFill="1" applyBorder="1" applyAlignment="1">
      <alignment horizontal="center" vertical="center"/>
    </xf>
    <xf numFmtId="166" fontId="16" fillId="0" borderId="11" xfId="34" applyNumberFormat="1" applyFont="1" applyFill="1" applyBorder="1" applyAlignment="1">
      <alignment horizontal="center" vertical="center"/>
    </xf>
    <xf numFmtId="0" fontId="16" fillId="0" borderId="8" xfId="24" applyFont="1" applyBorder="1" applyAlignment="1">
      <alignment vertical="center"/>
    </xf>
    <xf numFmtId="168" fontId="16" fillId="0" borderId="9" xfId="25" applyNumberFormat="1" applyFont="1" applyFill="1" applyBorder="1" applyAlignment="1">
      <alignment horizontal="center" vertical="center"/>
    </xf>
    <xf numFmtId="168" fontId="16" fillId="0" borderId="0" xfId="25" applyNumberFormat="1" applyFont="1" applyFill="1" applyBorder="1" applyAlignment="1">
      <alignment horizontal="center" vertical="center"/>
    </xf>
    <xf numFmtId="168" fontId="16" fillId="0" borderId="10" xfId="25" applyNumberFormat="1" applyFont="1" applyFill="1" applyBorder="1" applyAlignment="1">
      <alignment horizontal="center" vertical="center"/>
    </xf>
    <xf numFmtId="166" fontId="16" fillId="0" borderId="10" xfId="34" applyNumberFormat="1" applyFont="1" applyFill="1" applyBorder="1" applyAlignment="1">
      <alignment horizontal="center" vertical="center"/>
    </xf>
    <xf numFmtId="168" fontId="15" fillId="0" borderId="5" xfId="25" applyNumberFormat="1" applyFont="1" applyFill="1" applyBorder="1" applyAlignment="1">
      <alignment horizontal="center" vertical="center"/>
    </xf>
    <xf numFmtId="168" fontId="15" fillId="0" borderId="6" xfId="25" applyNumberFormat="1" applyFont="1" applyFill="1" applyBorder="1" applyAlignment="1">
      <alignment horizontal="center" vertical="center"/>
    </xf>
    <xf numFmtId="168" fontId="15" fillId="0" borderId="7" xfId="25" applyNumberFormat="1" applyFont="1" applyFill="1" applyBorder="1" applyAlignment="1">
      <alignment horizontal="center" vertical="center"/>
    </xf>
    <xf numFmtId="166" fontId="15" fillId="0" borderId="5" xfId="34" applyNumberFormat="1" applyFont="1" applyFill="1" applyBorder="1" applyAlignment="1">
      <alignment horizontal="center" vertical="center"/>
    </xf>
    <xf numFmtId="166" fontId="15" fillId="0" borderId="7" xfId="34" applyNumberFormat="1" applyFont="1" applyFill="1" applyBorder="1" applyAlignment="1">
      <alignment horizontal="center" vertical="center"/>
    </xf>
    <xf numFmtId="0" fontId="16" fillId="0" borderId="4" xfId="24" applyFont="1" applyBorder="1"/>
    <xf numFmtId="166" fontId="16" fillId="2" borderId="14" xfId="34" quotePrefix="1" applyNumberFormat="1" applyFont="1" applyFill="1" applyBorder="1" applyAlignment="1">
      <alignment horizontal="center"/>
    </xf>
    <xf numFmtId="10" fontId="16" fillId="2" borderId="15" xfId="34" quotePrefix="1" applyNumberFormat="1" applyFont="1" applyFill="1" applyBorder="1" applyAlignment="1">
      <alignment horizontal="center"/>
    </xf>
    <xf numFmtId="0" fontId="16" fillId="0" borderId="0" xfId="24" applyFont="1"/>
    <xf numFmtId="10" fontId="16" fillId="2" borderId="0" xfId="34" applyNumberFormat="1" applyFont="1" applyFill="1" applyBorder="1" applyAlignment="1">
      <alignment horizontal="center"/>
    </xf>
    <xf numFmtId="10" fontId="16" fillId="0" borderId="0" xfId="34" applyNumberFormat="1" applyFont="1" applyFill="1" applyBorder="1" applyAlignment="1">
      <alignment horizontal="center"/>
    </xf>
    <xf numFmtId="166" fontId="16" fillId="2" borderId="0" xfId="34" quotePrefix="1" applyNumberFormat="1" applyFont="1" applyFill="1" applyBorder="1" applyAlignment="1">
      <alignment horizontal="center"/>
    </xf>
    <xf numFmtId="10" fontId="16" fillId="2" borderId="0" xfId="34" quotePrefix="1" applyNumberFormat="1" applyFont="1" applyFill="1" applyBorder="1" applyAlignment="1">
      <alignment horizontal="center"/>
    </xf>
    <xf numFmtId="0" fontId="73" fillId="0" borderId="0" xfId="24" applyFont="1"/>
    <xf numFmtId="10" fontId="73" fillId="2" borderId="0" xfId="34" applyNumberFormat="1" applyFont="1" applyFill="1" applyBorder="1" applyAlignment="1">
      <alignment horizontal="center"/>
    </xf>
    <xf numFmtId="10" fontId="73" fillId="0" borderId="0" xfId="34" applyNumberFormat="1" applyFont="1" applyFill="1" applyBorder="1" applyAlignment="1">
      <alignment horizontal="center"/>
    </xf>
    <xf numFmtId="166" fontId="73" fillId="2" borderId="0" xfId="34" quotePrefix="1" applyNumberFormat="1" applyFont="1" applyFill="1" applyBorder="1" applyAlignment="1">
      <alignment horizontal="center"/>
    </xf>
    <xf numFmtId="10" fontId="73" fillId="2" borderId="0" xfId="34" quotePrefix="1" applyNumberFormat="1" applyFont="1" applyFill="1" applyBorder="1" applyAlignment="1">
      <alignment horizontal="center"/>
    </xf>
    <xf numFmtId="9" fontId="73" fillId="0" borderId="0" xfId="34" applyFont="1" applyFill="1"/>
    <xf numFmtId="168" fontId="73" fillId="0" borderId="0" xfId="34" applyNumberFormat="1" applyFont="1" applyFill="1"/>
    <xf numFmtId="14" fontId="82" fillId="3" borderId="32" xfId="43" applyNumberFormat="1" applyFont="1" applyFill="1" applyBorder="1" applyAlignment="1">
      <alignment horizontal="center"/>
    </xf>
    <xf numFmtId="166" fontId="79" fillId="6" borderId="9" xfId="17" applyNumberFormat="1" applyFont="1" applyFill="1" applyBorder="1" applyAlignment="1">
      <alignment horizontal="center" vertical="center"/>
    </xf>
    <xf numFmtId="166" fontId="79" fillId="0" borderId="32" xfId="17" applyNumberFormat="1" applyFont="1" applyBorder="1" applyAlignment="1">
      <alignment horizontal="center" vertical="center"/>
    </xf>
    <xf numFmtId="166" fontId="78" fillId="0" borderId="33" xfId="17" applyNumberFormat="1" applyFont="1" applyBorder="1" applyAlignment="1">
      <alignment horizontal="center" vertical="center"/>
    </xf>
    <xf numFmtId="166" fontId="78" fillId="0" borderId="9" xfId="17" applyNumberFormat="1" applyFont="1" applyBorder="1" applyAlignment="1">
      <alignment horizontal="center" vertical="center"/>
    </xf>
    <xf numFmtId="166" fontId="79" fillId="0" borderId="9" xfId="17" applyNumberFormat="1" applyFont="1" applyBorder="1" applyAlignment="1">
      <alignment horizontal="center" vertical="center"/>
    </xf>
    <xf numFmtId="166" fontId="79" fillId="0" borderId="9" xfId="17" quotePrefix="1" applyNumberFormat="1" applyFont="1" applyBorder="1" applyAlignment="1">
      <alignment horizontal="center" vertical="center"/>
    </xf>
    <xf numFmtId="166" fontId="78" fillId="0" borderId="9" xfId="17" quotePrefix="1" applyNumberFormat="1" applyFont="1" applyBorder="1" applyAlignment="1">
      <alignment horizontal="center" vertical="center"/>
    </xf>
    <xf numFmtId="166" fontId="78" fillId="0" borderId="5" xfId="17" quotePrefix="1" applyNumberFormat="1" applyFont="1" applyBorder="1" applyAlignment="1">
      <alignment horizontal="center" vertical="center"/>
    </xf>
    <xf numFmtId="176" fontId="75" fillId="3" borderId="5" xfId="24" quotePrefix="1" applyNumberFormat="1" applyFont="1" applyFill="1" applyBorder="1" applyAlignment="1">
      <alignment vertical="center"/>
    </xf>
    <xf numFmtId="1" fontId="75" fillId="3" borderId="5" xfId="25" applyNumberFormat="1" applyFont="1" applyFill="1" applyBorder="1" applyAlignment="1">
      <alignment horizontal="center" vertical="center"/>
    </xf>
    <xf numFmtId="1" fontId="75" fillId="3" borderId="6" xfId="25" applyNumberFormat="1" applyFont="1" applyFill="1" applyBorder="1" applyAlignment="1">
      <alignment horizontal="center" vertical="center"/>
    </xf>
    <xf numFmtId="1" fontId="75" fillId="3" borderId="7" xfId="25" applyNumberFormat="1" applyFont="1" applyFill="1" applyBorder="1" applyAlignment="1">
      <alignment horizontal="center" vertical="center"/>
    </xf>
    <xf numFmtId="0" fontId="75" fillId="3" borderId="5" xfId="24" applyFont="1" applyFill="1" applyBorder="1" applyAlignment="1">
      <alignment horizontal="center" vertical="center"/>
    </xf>
    <xf numFmtId="0" fontId="75" fillId="3" borderId="7" xfId="24" applyFont="1" applyFill="1" applyBorder="1" applyAlignment="1">
      <alignment horizontal="center" vertical="center"/>
    </xf>
    <xf numFmtId="0" fontId="15" fillId="0" borderId="4" xfId="24" applyFont="1" applyBorder="1" applyAlignment="1">
      <alignment vertical="center" wrapText="1"/>
    </xf>
    <xf numFmtId="0" fontId="16" fillId="0" borderId="12" xfId="24" applyFont="1" applyBorder="1"/>
    <xf numFmtId="10" fontId="16" fillId="2" borderId="14" xfId="34" applyNumberFormat="1" applyFont="1" applyFill="1" applyBorder="1" applyAlignment="1">
      <alignment horizontal="center"/>
    </xf>
    <xf numFmtId="10" fontId="16" fillId="2" borderId="13" xfId="34" applyNumberFormat="1" applyFont="1" applyFill="1" applyBorder="1" applyAlignment="1">
      <alignment horizontal="center"/>
    </xf>
    <xf numFmtId="10" fontId="16" fillId="0" borderId="15" xfId="34" applyNumberFormat="1" applyFont="1" applyFill="1" applyBorder="1" applyAlignment="1">
      <alignment horizontal="center"/>
    </xf>
    <xf numFmtId="10" fontId="16" fillId="0" borderId="6" xfId="34" applyNumberFormat="1" applyFont="1" applyFill="1" applyBorder="1" applyAlignment="1">
      <alignment horizontal="center"/>
    </xf>
    <xf numFmtId="10" fontId="16" fillId="0" borderId="7" xfId="2" applyNumberFormat="1" applyFont="1" applyFill="1" applyBorder="1" applyAlignment="1">
      <alignment horizontal="center"/>
    </xf>
    <xf numFmtId="166" fontId="16" fillId="0" borderId="5" xfId="34" quotePrefix="1" applyNumberFormat="1" applyFont="1" applyFill="1" applyBorder="1" applyAlignment="1">
      <alignment horizontal="center"/>
    </xf>
    <xf numFmtId="166" fontId="16" fillId="0" borderId="7" xfId="34" quotePrefix="1" applyNumberFormat="1" applyFont="1" applyFill="1" applyBorder="1" applyAlignment="1">
      <alignment horizontal="center"/>
    </xf>
    <xf numFmtId="0" fontId="16" fillId="0" borderId="0" xfId="24" quotePrefix="1" applyFont="1" applyAlignment="1">
      <alignment vertical="center"/>
    </xf>
    <xf numFmtId="0" fontId="10" fillId="0" borderId="0" xfId="0" applyFont="1"/>
    <xf numFmtId="10" fontId="10" fillId="0" borderId="0" xfId="0" applyNumberFormat="1" applyFont="1"/>
    <xf numFmtId="0" fontId="16" fillId="0" borderId="9" xfId="44" applyFont="1" applyBorder="1" applyAlignment="1">
      <alignment vertical="center"/>
    </xf>
    <xf numFmtId="3" fontId="16" fillId="5" borderId="9" xfId="45" applyNumberFormat="1" applyFont="1" applyFill="1" applyBorder="1" applyAlignment="1">
      <alignment horizontal="right" vertical="center"/>
    </xf>
    <xf numFmtId="3" fontId="16" fillId="5" borderId="10" xfId="45" applyNumberFormat="1" applyFont="1" applyFill="1" applyBorder="1" applyAlignment="1">
      <alignment horizontal="right" vertical="center"/>
    </xf>
    <xf numFmtId="166" fontId="16" fillId="5" borderId="10" xfId="46" applyNumberFormat="1" applyFont="1" applyFill="1" applyBorder="1" applyAlignment="1" applyProtection="1">
      <alignment horizontal="center" vertical="center"/>
    </xf>
    <xf numFmtId="0" fontId="16" fillId="5" borderId="9" xfId="44" applyFont="1" applyFill="1" applyBorder="1" applyAlignment="1">
      <alignment vertical="center"/>
    </xf>
    <xf numFmtId="3" fontId="16" fillId="0" borderId="9" xfId="45" applyNumberFormat="1" applyFont="1" applyBorder="1" applyAlignment="1">
      <alignment horizontal="right" vertical="center"/>
    </xf>
    <xf numFmtId="3" fontId="16" fillId="0" borderId="10" xfId="45" applyNumberFormat="1" applyFont="1" applyBorder="1" applyAlignment="1">
      <alignment horizontal="right" vertical="center"/>
    </xf>
    <xf numFmtId="166" fontId="16" fillId="0" borderId="10" xfId="46" applyNumberFormat="1" applyFont="1" applyFill="1" applyBorder="1" applyAlignment="1" applyProtection="1">
      <alignment horizontal="center" vertical="center"/>
    </xf>
    <xf numFmtId="0" fontId="16" fillId="5" borderId="5" xfId="44" applyFont="1" applyFill="1" applyBorder="1" applyAlignment="1">
      <alignment vertical="center"/>
    </xf>
    <xf numFmtId="3" fontId="16" fillId="5" borderId="5" xfId="45" applyNumberFormat="1" applyFont="1" applyFill="1" applyBorder="1" applyAlignment="1">
      <alignment horizontal="right" vertical="center"/>
    </xf>
    <xf numFmtId="3" fontId="16" fillId="5" borderId="6" xfId="45" applyNumberFormat="1" applyFont="1" applyFill="1" applyBorder="1" applyAlignment="1">
      <alignment horizontal="right" vertical="center"/>
    </xf>
    <xf numFmtId="3" fontId="16" fillId="5" borderId="7" xfId="45" applyNumberFormat="1" applyFont="1" applyFill="1" applyBorder="1" applyAlignment="1">
      <alignment horizontal="right" vertical="center"/>
    </xf>
    <xf numFmtId="0" fontId="15" fillId="5" borderId="5" xfId="44" applyFont="1" applyFill="1" applyBorder="1" applyAlignment="1">
      <alignment vertical="center"/>
    </xf>
    <xf numFmtId="3" fontId="15" fillId="5" borderId="5" xfId="45" applyNumberFormat="1" applyFont="1" applyFill="1" applyBorder="1" applyAlignment="1">
      <alignment horizontal="right" vertical="center"/>
    </xf>
    <xf numFmtId="3" fontId="15" fillId="5" borderId="6" xfId="45" applyNumberFormat="1" applyFont="1" applyFill="1" applyBorder="1" applyAlignment="1">
      <alignment horizontal="right" vertical="center"/>
    </xf>
    <xf numFmtId="3" fontId="15" fillId="5" borderId="7" xfId="45" applyNumberFormat="1" applyFont="1" applyFill="1" applyBorder="1" applyAlignment="1">
      <alignment horizontal="right" vertical="center"/>
    </xf>
    <xf numFmtId="166" fontId="15" fillId="5" borderId="14" xfId="46" applyNumberFormat="1" applyFont="1" applyFill="1" applyBorder="1" applyAlignment="1" applyProtection="1">
      <alignment horizontal="center"/>
    </xf>
    <xf numFmtId="166" fontId="15" fillId="5" borderId="15" xfId="46" applyNumberFormat="1" applyFont="1" applyFill="1" applyBorder="1" applyAlignment="1" applyProtection="1">
      <alignment horizontal="center"/>
    </xf>
    <xf numFmtId="0" fontId="91" fillId="0" borderId="0" xfId="0" applyFont="1"/>
    <xf numFmtId="0" fontId="94" fillId="3" borderId="2" xfId="0" applyFont="1" applyFill="1" applyBorder="1" applyAlignment="1">
      <alignment vertical="top"/>
    </xf>
    <xf numFmtId="176" fontId="94" fillId="4" borderId="5" xfId="24" quotePrefix="1" applyNumberFormat="1" applyFont="1" applyFill="1" applyBorder="1"/>
    <xf numFmtId="14" fontId="94" fillId="3" borderId="7" xfId="43" applyNumberFormat="1" applyFont="1" applyFill="1" applyBorder="1" applyAlignment="1">
      <alignment horizontal="center"/>
    </xf>
    <xf numFmtId="0" fontId="91" fillId="0" borderId="9" xfId="0" applyFont="1" applyBorder="1" applyAlignment="1">
      <alignment vertical="center"/>
    </xf>
    <xf numFmtId="166" fontId="91" fillId="0" borderId="0" xfId="17" applyNumberFormat="1" applyFont="1" applyAlignment="1">
      <alignment horizontal="center"/>
    </xf>
    <xf numFmtId="166" fontId="91" fillId="0" borderId="10" xfId="17" applyNumberFormat="1" applyFont="1" applyBorder="1" applyAlignment="1">
      <alignment horizontal="center"/>
    </xf>
    <xf numFmtId="0" fontId="93" fillId="0" borderId="14" xfId="0" applyFont="1" applyBorder="1" applyAlignment="1">
      <alignment vertical="center"/>
    </xf>
    <xf numFmtId="166" fontId="93" fillId="0" borderId="13" xfId="17" applyNumberFormat="1" applyFont="1" applyBorder="1" applyAlignment="1">
      <alignment horizontal="center"/>
    </xf>
    <xf numFmtId="166" fontId="93" fillId="0" borderId="15" xfId="17" applyNumberFormat="1" applyFont="1" applyBorder="1" applyAlignment="1">
      <alignment horizontal="center"/>
    </xf>
    <xf numFmtId="177" fontId="94" fillId="3" borderId="5" xfId="0" applyNumberFormat="1" applyFont="1" applyFill="1" applyBorder="1" applyAlignment="1">
      <alignment horizontal="center"/>
    </xf>
    <xf numFmtId="177" fontId="94" fillId="3" borderId="6" xfId="0" applyNumberFormat="1" applyFont="1" applyFill="1" applyBorder="1" applyAlignment="1">
      <alignment horizontal="center"/>
    </xf>
    <xf numFmtId="177" fontId="94" fillId="3" borderId="7" xfId="0" applyNumberFormat="1" applyFont="1" applyFill="1" applyBorder="1" applyAlignment="1">
      <alignment horizontal="center"/>
    </xf>
    <xf numFmtId="14" fontId="94" fillId="3" borderId="6" xfId="43" applyNumberFormat="1" applyFont="1" applyFill="1" applyBorder="1" applyAlignment="1">
      <alignment horizontal="center"/>
    </xf>
    <xf numFmtId="168" fontId="91" fillId="0" borderId="9" xfId="16" applyNumberFormat="1" applyFont="1" applyBorder="1" applyAlignment="1">
      <alignment vertical="center"/>
    </xf>
    <xf numFmtId="168" fontId="91" fillId="0" borderId="0" xfId="16" applyNumberFormat="1" applyFont="1" applyAlignment="1">
      <alignment vertical="center"/>
    </xf>
    <xf numFmtId="168" fontId="91" fillId="0" borderId="10" xfId="16" applyNumberFormat="1" applyFont="1" applyBorder="1" applyAlignment="1">
      <alignment vertical="center"/>
    </xf>
    <xf numFmtId="168" fontId="93" fillId="0" borderId="14" xfId="16" applyNumberFormat="1" applyFont="1" applyBorder="1" applyAlignment="1">
      <alignment vertical="center"/>
    </xf>
    <xf numFmtId="168" fontId="93" fillId="0" borderId="13" xfId="16" applyNumberFormat="1" applyFont="1" applyBorder="1" applyAlignment="1">
      <alignment vertical="center"/>
    </xf>
    <xf numFmtId="168" fontId="93" fillId="0" borderId="15" xfId="16" applyNumberFormat="1" applyFont="1" applyBorder="1" applyAlignment="1">
      <alignment vertical="center"/>
    </xf>
    <xf numFmtId="0" fontId="93" fillId="0" borderId="0" xfId="0" applyFont="1" applyAlignment="1">
      <alignment vertical="center"/>
    </xf>
    <xf numFmtId="168" fontId="93" fillId="0" borderId="0" xfId="16" applyNumberFormat="1" applyFont="1" applyBorder="1" applyAlignment="1">
      <alignment vertical="center"/>
    </xf>
    <xf numFmtId="166" fontId="93" fillId="0" borderId="0" xfId="17" applyNumberFormat="1" applyFont="1" applyAlignment="1">
      <alignment horizontal="center"/>
    </xf>
    <xf numFmtId="0" fontId="1" fillId="3" borderId="2" xfId="0" applyFont="1" applyFill="1" applyBorder="1" applyAlignment="1">
      <alignment vertical="top"/>
    </xf>
    <xf numFmtId="176" fontId="1" fillId="4" borderId="5" xfId="24" quotePrefix="1" applyNumberFormat="1" applyFont="1" applyFill="1" applyBorder="1"/>
    <xf numFmtId="177" fontId="1" fillId="3" borderId="5" xfId="0" applyNumberFormat="1" applyFont="1" applyFill="1" applyBorder="1" applyAlignment="1">
      <alignment horizontal="center"/>
    </xf>
    <xf numFmtId="177" fontId="1" fillId="3" borderId="6" xfId="0" applyNumberFormat="1" applyFont="1" applyFill="1" applyBorder="1" applyAlignment="1">
      <alignment horizontal="center"/>
    </xf>
    <xf numFmtId="177" fontId="1" fillId="3" borderId="7" xfId="0" applyNumberFormat="1" applyFont="1" applyFill="1" applyBorder="1" applyAlignment="1">
      <alignment horizontal="center"/>
    </xf>
    <xf numFmtId="14" fontId="1" fillId="3" borderId="6" xfId="43" applyNumberFormat="1" applyFont="1" applyFill="1" applyBorder="1" applyAlignment="1">
      <alignment horizontal="center"/>
    </xf>
    <xf numFmtId="14" fontId="1" fillId="3" borderId="7" xfId="43" applyNumberFormat="1" applyFont="1" applyFill="1" applyBorder="1" applyAlignment="1">
      <alignment horizontal="center"/>
    </xf>
    <xf numFmtId="0" fontId="16" fillId="0" borderId="9" xfId="0" applyFont="1" applyBorder="1" applyAlignment="1">
      <alignment vertical="center"/>
    </xf>
    <xf numFmtId="168" fontId="16" fillId="0" borderId="9" xfId="16" applyNumberFormat="1" applyFont="1" applyBorder="1" applyAlignment="1">
      <alignment vertical="center"/>
    </xf>
    <xf numFmtId="168" fontId="16" fillId="0" borderId="0" xfId="16" applyNumberFormat="1" applyFont="1" applyAlignment="1">
      <alignment vertical="center"/>
    </xf>
    <xf numFmtId="168" fontId="16" fillId="0" borderId="10" xfId="16" applyNumberFormat="1" applyFont="1" applyBorder="1" applyAlignment="1">
      <alignment vertical="center"/>
    </xf>
    <xf numFmtId="166" fontId="16" fillId="0" borderId="0" xfId="17" applyNumberFormat="1" applyFont="1" applyAlignment="1">
      <alignment horizontal="center"/>
    </xf>
    <xf numFmtId="166" fontId="16" fillId="0" borderId="10" xfId="17" applyNumberFormat="1" applyFont="1" applyBorder="1" applyAlignment="1">
      <alignment horizontal="center"/>
    </xf>
    <xf numFmtId="168" fontId="15" fillId="0" borderId="14" xfId="16" applyNumberFormat="1" applyFont="1" applyBorder="1" applyAlignment="1">
      <alignment vertical="center"/>
    </xf>
    <xf numFmtId="168" fontId="15" fillId="0" borderId="13" xfId="16" applyNumberFormat="1" applyFont="1" applyBorder="1" applyAlignment="1">
      <alignment vertical="center"/>
    </xf>
    <xf numFmtId="168" fontId="15" fillId="0" borderId="15" xfId="16" applyNumberFormat="1" applyFont="1" applyBorder="1" applyAlignment="1">
      <alignment vertical="center"/>
    </xf>
    <xf numFmtId="166" fontId="15" fillId="0" borderId="13" xfId="17" applyNumberFormat="1" applyFont="1" applyBorder="1" applyAlignment="1">
      <alignment horizontal="center"/>
    </xf>
    <xf numFmtId="166" fontId="15" fillId="0" borderId="15" xfId="17" applyNumberFormat="1" applyFont="1" applyBorder="1" applyAlignment="1">
      <alignment horizontal="center"/>
    </xf>
    <xf numFmtId="0" fontId="91" fillId="0" borderId="9" xfId="0" applyFont="1" applyBorder="1"/>
    <xf numFmtId="0" fontId="95" fillId="0" borderId="0" xfId="0" quotePrefix="1" applyFont="1"/>
    <xf numFmtId="1" fontId="1" fillId="3" borderId="9" xfId="21" applyNumberFormat="1" applyFont="1" applyFill="1" applyBorder="1" applyAlignment="1">
      <alignment horizontal="center" vertical="center"/>
    </xf>
    <xf numFmtId="1" fontId="1" fillId="3" borderId="0" xfId="21" applyNumberFormat="1" applyFont="1" applyFill="1" applyBorder="1" applyAlignment="1">
      <alignment horizontal="center" vertical="center"/>
    </xf>
    <xf numFmtId="14" fontId="1" fillId="3" borderId="9" xfId="43" applyNumberFormat="1" applyFont="1" applyFill="1" applyBorder="1" applyAlignment="1">
      <alignment horizontal="center" vertical="center"/>
    </xf>
    <xf numFmtId="14" fontId="1" fillId="3" borderId="10" xfId="43" applyNumberFormat="1" applyFont="1" applyFill="1" applyBorder="1" applyAlignment="1">
      <alignment horizontal="center" vertical="center"/>
    </xf>
    <xf numFmtId="0" fontId="16" fillId="5" borderId="2" xfId="8" applyFont="1" applyFill="1" applyBorder="1"/>
    <xf numFmtId="168" fontId="16" fillId="5" borderId="2" xfId="21" applyNumberFormat="1" applyFont="1" applyFill="1" applyBorder="1"/>
    <xf numFmtId="168" fontId="16" fillId="5" borderId="3" xfId="21" applyNumberFormat="1" applyFont="1" applyFill="1" applyBorder="1"/>
    <xf numFmtId="168" fontId="16" fillId="5" borderId="11" xfId="21" applyNumberFormat="1" applyFont="1" applyFill="1" applyBorder="1"/>
    <xf numFmtId="166" fontId="16" fillId="5" borderId="3" xfId="20" applyNumberFormat="1" applyFont="1" applyFill="1" applyBorder="1" applyAlignment="1">
      <alignment horizontal="center"/>
    </xf>
    <xf numFmtId="166" fontId="16" fillId="5" borderId="11" xfId="20" applyNumberFormat="1" applyFont="1" applyFill="1" applyBorder="1" applyAlignment="1">
      <alignment horizontal="center"/>
    </xf>
    <xf numFmtId="0" fontId="16" fillId="5" borderId="9" xfId="8" applyFont="1" applyFill="1" applyBorder="1"/>
    <xf numFmtId="168" fontId="16" fillId="5" borderId="9" xfId="21" applyNumberFormat="1" applyFont="1" applyFill="1" applyBorder="1"/>
    <xf numFmtId="168" fontId="16" fillId="5" borderId="0" xfId="21" applyNumberFormat="1" applyFont="1" applyFill="1" applyBorder="1"/>
    <xf numFmtId="168" fontId="16" fillId="5" borderId="10" xfId="21" applyNumberFormat="1" applyFont="1" applyFill="1" applyBorder="1"/>
    <xf numFmtId="166" fontId="16" fillId="5" borderId="0" xfId="20" applyNumberFormat="1" applyFont="1" applyFill="1" applyAlignment="1">
      <alignment horizontal="center"/>
    </xf>
    <xf numFmtId="166" fontId="16" fillId="5" borderId="10" xfId="20" applyNumberFormat="1" applyFont="1" applyFill="1" applyBorder="1" applyAlignment="1">
      <alignment horizontal="center"/>
    </xf>
    <xf numFmtId="0" fontId="15" fillId="5" borderId="9" xfId="8" applyFont="1" applyFill="1" applyBorder="1"/>
    <xf numFmtId="168" fontId="15" fillId="5" borderId="9" xfId="21" applyNumberFormat="1" applyFont="1" applyFill="1" applyBorder="1"/>
    <xf numFmtId="168" fontId="15" fillId="5" borderId="0" xfId="21" applyNumberFormat="1" applyFont="1" applyFill="1" applyBorder="1"/>
    <xf numFmtId="168" fontId="15" fillId="5" borderId="10" xfId="21" applyNumberFormat="1" applyFont="1" applyFill="1" applyBorder="1"/>
    <xf numFmtId="166" fontId="15" fillId="5" borderId="0" xfId="20" applyNumberFormat="1" applyFont="1" applyFill="1" applyAlignment="1">
      <alignment horizontal="center"/>
    </xf>
    <xf numFmtId="166" fontId="15" fillId="5" borderId="10" xfId="20" applyNumberFormat="1" applyFont="1" applyFill="1" applyBorder="1" applyAlignment="1">
      <alignment horizontal="center"/>
    </xf>
    <xf numFmtId="0" fontId="15" fillId="5" borderId="9" xfId="8" applyFont="1" applyFill="1" applyBorder="1" applyAlignment="1">
      <alignment horizontal="left"/>
    </xf>
    <xf numFmtId="166" fontId="15" fillId="5" borderId="9" xfId="35" applyNumberFormat="1" applyFont="1" applyFill="1" applyBorder="1"/>
    <xf numFmtId="166" fontId="15" fillId="5" borderId="0" xfId="35" applyNumberFormat="1" applyFont="1" applyFill="1" applyBorder="1"/>
    <xf numFmtId="166" fontId="15" fillId="5" borderId="10" xfId="35" applyNumberFormat="1" applyFont="1" applyFill="1" applyBorder="1"/>
    <xf numFmtId="0" fontId="15" fillId="5" borderId="9" xfId="0" applyFont="1" applyFill="1" applyBorder="1" applyAlignment="1">
      <alignment horizontal="center" vertical="center"/>
    </xf>
    <xf numFmtId="166" fontId="15" fillId="0" borderId="10" xfId="35" applyNumberFormat="1" applyFont="1" applyBorder="1" applyAlignment="1">
      <alignment horizontal="center" vertical="center"/>
    </xf>
    <xf numFmtId="0" fontId="16" fillId="5" borderId="1" xfId="8" applyFont="1" applyFill="1" applyBorder="1"/>
    <xf numFmtId="166" fontId="16" fillId="5" borderId="2" xfId="20" applyNumberFormat="1" applyFont="1" applyFill="1" applyBorder="1" applyAlignment="1">
      <alignment horizontal="center"/>
    </xf>
    <xf numFmtId="0" fontId="16" fillId="5" borderId="8" xfId="8" applyFont="1" applyFill="1" applyBorder="1"/>
    <xf numFmtId="166" fontId="16" fillId="5" borderId="9" xfId="20" applyNumberFormat="1" applyFont="1" applyFill="1" applyBorder="1" applyAlignment="1">
      <alignment horizontal="center"/>
    </xf>
    <xf numFmtId="0" fontId="15" fillId="5" borderId="4" xfId="8" applyFont="1" applyFill="1" applyBorder="1" applyAlignment="1">
      <alignment horizontal="left"/>
    </xf>
    <xf numFmtId="166" fontId="15" fillId="5" borderId="5" xfId="35" applyNumberFormat="1" applyFont="1" applyFill="1" applyBorder="1"/>
    <xf numFmtId="166" fontId="15" fillId="5" borderId="6" xfId="35" applyNumberFormat="1" applyFont="1" applyFill="1" applyBorder="1"/>
    <xf numFmtId="166" fontId="15" fillId="5" borderId="7" xfId="35" applyNumberFormat="1" applyFont="1" applyFill="1" applyBorder="1"/>
    <xf numFmtId="0" fontId="15" fillId="5" borderId="5" xfId="0" applyFont="1" applyFill="1" applyBorder="1" applyAlignment="1">
      <alignment horizontal="center" vertical="center"/>
    </xf>
    <xf numFmtId="166" fontId="15" fillId="0" borderId="7" xfId="35" applyNumberFormat="1" applyFont="1" applyBorder="1" applyAlignment="1">
      <alignment horizontal="center" vertical="center"/>
    </xf>
    <xf numFmtId="0" fontId="15" fillId="5" borderId="6" xfId="8" applyFont="1" applyFill="1" applyBorder="1" applyAlignment="1">
      <alignment horizontal="left"/>
    </xf>
    <xf numFmtId="0" fontId="16" fillId="5" borderId="0" xfId="8" applyFont="1" applyFill="1"/>
    <xf numFmtId="0" fontId="15" fillId="5" borderId="0" xfId="8" applyFont="1" applyFill="1" applyAlignment="1">
      <alignment horizontal="left"/>
    </xf>
    <xf numFmtId="0" fontId="96" fillId="5" borderId="0" xfId="8" applyFont="1" applyFill="1"/>
    <xf numFmtId="0" fontId="38" fillId="3" borderId="7" xfId="0" applyFont="1" applyFill="1" applyBorder="1" applyAlignment="1">
      <alignment horizontal="center" vertical="center"/>
    </xf>
    <xf numFmtId="0" fontId="94" fillId="3" borderId="1" xfId="0" applyFont="1" applyFill="1" applyBorder="1" applyAlignment="1">
      <alignment vertical="top" wrapText="1"/>
    </xf>
    <xf numFmtId="1" fontId="94" fillId="3" borderId="6" xfId="13" applyNumberFormat="1" applyFont="1" applyFill="1" applyBorder="1" applyAlignment="1">
      <alignment horizontal="center" vertical="center"/>
    </xf>
    <xf numFmtId="1" fontId="94" fillId="3" borderId="7" xfId="13" applyNumberFormat="1" applyFont="1" applyFill="1" applyBorder="1" applyAlignment="1">
      <alignment horizontal="center" vertical="center"/>
    </xf>
    <xf numFmtId="14" fontId="94" fillId="3" borderId="6" xfId="43" applyNumberFormat="1" applyFont="1" applyFill="1" applyBorder="1" applyAlignment="1">
      <alignment horizontal="center" vertical="center"/>
    </xf>
    <xf numFmtId="14" fontId="94" fillId="3" borderId="7" xfId="43" applyNumberFormat="1" applyFont="1" applyFill="1" applyBorder="1" applyAlignment="1">
      <alignment horizontal="center" vertical="center"/>
    </xf>
    <xf numFmtId="0" fontId="91" fillId="0" borderId="8" xfId="24" applyFont="1" applyBorder="1" applyAlignment="1">
      <alignment vertical="center" wrapText="1"/>
    </xf>
    <xf numFmtId="168" fontId="91" fillId="0" borderId="0" xfId="13" applyNumberFormat="1" applyFont="1" applyAlignment="1">
      <alignment horizontal="right"/>
    </xf>
    <xf numFmtId="168" fontId="91" fillId="0" borderId="10" xfId="13" applyNumberFormat="1" applyFont="1" applyBorder="1" applyAlignment="1">
      <alignment horizontal="right"/>
    </xf>
    <xf numFmtId="166" fontId="91" fillId="0" borderId="0" xfId="22" applyNumberFormat="1" applyFont="1" applyAlignment="1">
      <alignment horizontal="center"/>
    </xf>
    <xf numFmtId="166" fontId="91" fillId="0" borderId="10" xfId="22" applyNumberFormat="1" applyFont="1" applyBorder="1" applyAlignment="1">
      <alignment horizontal="center"/>
    </xf>
    <xf numFmtId="0" fontId="91" fillId="0" borderId="8" xfId="24" applyFont="1" applyBorder="1" applyAlignment="1">
      <alignment wrapText="1"/>
    </xf>
    <xf numFmtId="0" fontId="91" fillId="0" borderId="12" xfId="24" applyFont="1" applyBorder="1" applyAlignment="1">
      <alignment wrapText="1"/>
    </xf>
    <xf numFmtId="168" fontId="91" fillId="0" borderId="13" xfId="13" applyNumberFormat="1" applyFont="1" applyBorder="1"/>
    <xf numFmtId="168" fontId="91" fillId="0" borderId="15" xfId="13" applyNumberFormat="1" applyFont="1" applyBorder="1"/>
    <xf numFmtId="166" fontId="91" fillId="0" borderId="13" xfId="22" applyNumberFormat="1" applyFont="1" applyBorder="1" applyAlignment="1">
      <alignment horizontal="center"/>
    </xf>
    <xf numFmtId="166" fontId="91" fillId="0" borderId="15" xfId="22" applyNumberFormat="1" applyFont="1" applyBorder="1" applyAlignment="1">
      <alignment horizontal="center"/>
    </xf>
    <xf numFmtId="0" fontId="91" fillId="5" borderId="42" xfId="0" applyFont="1" applyFill="1" applyBorder="1" applyAlignment="1">
      <alignment vertical="center" wrapText="1"/>
    </xf>
    <xf numFmtId="166" fontId="91" fillId="0" borderId="42" xfId="22" applyNumberFormat="1" applyFont="1" applyBorder="1" applyAlignment="1">
      <alignment horizontal="right" vertical="center"/>
    </xf>
    <xf numFmtId="166" fontId="91" fillId="0" borderId="42" xfId="22" applyNumberFormat="1" applyFont="1" applyBorder="1" applyAlignment="1">
      <alignment horizontal="center" vertical="center"/>
    </xf>
    <xf numFmtId="166" fontId="91" fillId="0" borderId="0" xfId="22" applyNumberFormat="1" applyFont="1" applyAlignment="1">
      <alignment horizontal="right" vertical="center"/>
    </xf>
    <xf numFmtId="166" fontId="91" fillId="0" borderId="0" xfId="22" applyNumberFormat="1" applyFont="1" applyAlignment="1">
      <alignment horizontal="center" vertical="center"/>
    </xf>
    <xf numFmtId="176" fontId="94" fillId="3" borderId="4" xfId="0" quotePrefix="1" applyNumberFormat="1" applyFont="1" applyFill="1" applyBorder="1" applyAlignment="1">
      <alignment horizontal="left" vertical="center" wrapText="1"/>
    </xf>
    <xf numFmtId="166" fontId="41" fillId="0" borderId="11" xfId="0" applyNumberFormat="1" applyFont="1" applyBorder="1" applyAlignment="1">
      <alignment horizontal="center"/>
    </xf>
    <xf numFmtId="166" fontId="41" fillId="0" borderId="7" xfId="0" applyNumberFormat="1" applyFont="1" applyBorder="1" applyAlignment="1">
      <alignment horizontal="center"/>
    </xf>
    <xf numFmtId="0" fontId="42" fillId="0" borderId="15" xfId="0" applyFont="1" applyBorder="1" applyAlignment="1">
      <alignment horizontal="center" vertical="center"/>
    </xf>
    <xf numFmtId="3" fontId="40" fillId="0" borderId="3" xfId="0" applyNumberFormat="1" applyFont="1" applyBorder="1" applyAlignment="1">
      <alignment horizontal="center"/>
    </xf>
    <xf numFmtId="3" fontId="40" fillId="0" borderId="11" xfId="0" applyNumberFormat="1" applyFont="1" applyBorder="1" applyAlignment="1">
      <alignment horizontal="center"/>
    </xf>
    <xf numFmtId="166" fontId="40" fillId="0" borderId="2" xfId="0" applyNumberFormat="1" applyFont="1" applyBorder="1" applyAlignment="1">
      <alignment horizontal="center"/>
    </xf>
    <xf numFmtId="166" fontId="40" fillId="0" borderId="11" xfId="0" applyNumberFormat="1" applyFont="1" applyBorder="1" applyAlignment="1">
      <alignment horizontal="center"/>
    </xf>
    <xf numFmtId="166" fontId="40" fillId="0" borderId="7" xfId="0" applyNumberFormat="1" applyFont="1" applyBorder="1" applyAlignment="1">
      <alignment horizontal="center" vertical="center"/>
    </xf>
    <xf numFmtId="0" fontId="20" fillId="3" borderId="10" xfId="0" applyFont="1" applyFill="1" applyBorder="1" applyAlignment="1">
      <alignment horizontal="center"/>
    </xf>
    <xf numFmtId="166" fontId="40" fillId="0" borderId="11" xfId="0" applyNumberFormat="1" applyFont="1" applyBorder="1" applyAlignment="1">
      <alignment horizontal="center" vertical="center"/>
    </xf>
    <xf numFmtId="168" fontId="16" fillId="0" borderId="9" xfId="33" applyNumberFormat="1" applyFont="1" applyFill="1" applyBorder="1" applyAlignment="1">
      <alignment vertical="center"/>
    </xf>
    <xf numFmtId="168" fontId="16" fillId="0" borderId="0" xfId="33" applyNumberFormat="1" applyFont="1" applyFill="1" applyBorder="1" applyAlignment="1">
      <alignment vertical="center"/>
    </xf>
    <xf numFmtId="166" fontId="16" fillId="0" borderId="2" xfId="30" applyNumberFormat="1" applyFont="1" applyFill="1" applyBorder="1" applyAlignment="1">
      <alignment horizontal="center" vertical="center"/>
    </xf>
    <xf numFmtId="166" fontId="16" fillId="0" borderId="11" xfId="30" applyNumberFormat="1" applyFont="1" applyFill="1" applyBorder="1" applyAlignment="1">
      <alignment horizontal="center" vertical="center"/>
    </xf>
    <xf numFmtId="166" fontId="16" fillId="0" borderId="9" xfId="30" applyNumberFormat="1" applyFont="1" applyFill="1" applyBorder="1" applyAlignment="1">
      <alignment horizontal="center" vertical="center"/>
    </xf>
    <xf numFmtId="166" fontId="16" fillId="0" borderId="10" xfId="30" applyNumberFormat="1" applyFont="1" applyFill="1" applyBorder="1" applyAlignment="1">
      <alignment horizontal="center" vertical="center"/>
    </xf>
    <xf numFmtId="0" fontId="16" fillId="0" borderId="9" xfId="0" applyFont="1" applyBorder="1" applyAlignment="1">
      <alignment vertical="center" wrapText="1"/>
    </xf>
    <xf numFmtId="168" fontId="16" fillId="0" borderId="9" xfId="0" applyNumberFormat="1" applyFont="1" applyBorder="1" applyAlignment="1">
      <alignment vertical="center"/>
    </xf>
    <xf numFmtId="168" fontId="16" fillId="0" borderId="0" xfId="0" applyNumberFormat="1" applyFont="1" applyAlignment="1">
      <alignment vertical="center"/>
    </xf>
    <xf numFmtId="0" fontId="16" fillId="0" borderId="9" xfId="0" applyFont="1" applyBorder="1" applyAlignment="1">
      <alignment horizontal="left" vertical="center" indent="2"/>
    </xf>
    <xf numFmtId="0" fontId="15" fillId="0" borderId="5" xfId="0" applyFont="1" applyBorder="1" applyAlignment="1">
      <alignment vertical="center"/>
    </xf>
    <xf numFmtId="168" fontId="15" fillId="0" borderId="5" xfId="33" applyNumberFormat="1" applyFont="1" applyFill="1" applyBorder="1" applyAlignment="1">
      <alignment vertical="center"/>
    </xf>
    <xf numFmtId="168" fontId="15" fillId="0" borderId="6" xfId="33" applyNumberFormat="1" applyFont="1" applyFill="1" applyBorder="1" applyAlignment="1">
      <alignment vertical="center"/>
    </xf>
    <xf numFmtId="168" fontId="15" fillId="0" borderId="7" xfId="33" applyNumberFormat="1" applyFont="1" applyFill="1" applyBorder="1" applyAlignment="1">
      <alignment vertical="center"/>
    </xf>
    <xf numFmtId="166" fontId="15" fillId="0" borderId="5" xfId="30" applyNumberFormat="1" applyFont="1" applyFill="1" applyBorder="1" applyAlignment="1">
      <alignment horizontal="center" vertical="center"/>
    </xf>
    <xf numFmtId="166" fontId="15" fillId="0" borderId="7" xfId="30" applyNumberFormat="1" applyFont="1" applyFill="1" applyBorder="1" applyAlignment="1">
      <alignment horizontal="center" vertical="center"/>
    </xf>
    <xf numFmtId="0" fontId="16" fillId="0" borderId="0" xfId="0" applyFont="1" applyAlignment="1">
      <alignment vertical="center"/>
    </xf>
    <xf numFmtId="168" fontId="16" fillId="0" borderId="0" xfId="33" applyNumberFormat="1" applyFont="1" applyFill="1" applyAlignment="1">
      <alignment vertical="center"/>
    </xf>
    <xf numFmtId="166" fontId="16" fillId="0" borderId="0" xfId="30" applyNumberFormat="1" applyFont="1" applyFill="1" applyBorder="1" applyAlignment="1">
      <alignment horizontal="center" vertical="center"/>
    </xf>
    <xf numFmtId="0" fontId="15" fillId="5" borderId="14" xfId="0" applyFont="1" applyFill="1" applyBorder="1" applyAlignment="1">
      <alignment vertical="center"/>
    </xf>
    <xf numFmtId="168" fontId="16" fillId="0" borderId="14" xfId="33" applyNumberFormat="1" applyFont="1" applyFill="1" applyBorder="1" applyAlignment="1">
      <alignment vertical="center"/>
    </xf>
    <xf numFmtId="168" fontId="16" fillId="0" borderId="13" xfId="33" applyNumberFormat="1" applyFont="1" applyFill="1" applyBorder="1" applyAlignment="1">
      <alignment vertical="center"/>
    </xf>
    <xf numFmtId="168" fontId="16" fillId="0" borderId="15" xfId="33" applyNumberFormat="1" applyFont="1" applyFill="1" applyBorder="1" applyAlignment="1">
      <alignment vertical="center"/>
    </xf>
    <xf numFmtId="166" fontId="16" fillId="5" borderId="14" xfId="22" applyNumberFormat="1" applyFont="1" applyFill="1" applyBorder="1" applyAlignment="1">
      <alignment horizontal="center" vertical="center"/>
    </xf>
    <xf numFmtId="166" fontId="16" fillId="5" borderId="15" xfId="22" applyNumberFormat="1" applyFont="1" applyFill="1" applyBorder="1" applyAlignment="1">
      <alignment horizontal="center" vertical="center"/>
    </xf>
    <xf numFmtId="0" fontId="16" fillId="0" borderId="1" xfId="0" applyFont="1" applyBorder="1" applyAlignment="1">
      <alignment vertical="center"/>
    </xf>
    <xf numFmtId="168" fontId="16" fillId="0" borderId="2" xfId="33" applyNumberFormat="1" applyFont="1" applyFill="1" applyBorder="1" applyAlignment="1">
      <alignment vertical="center"/>
    </xf>
    <xf numFmtId="168" fontId="16" fillId="0" borderId="3" xfId="33" applyNumberFormat="1" applyFont="1" applyFill="1" applyBorder="1" applyAlignment="1">
      <alignment vertical="center"/>
    </xf>
    <xf numFmtId="168" fontId="16" fillId="0" borderId="11" xfId="33" applyNumberFormat="1" applyFont="1" applyFill="1" applyBorder="1" applyAlignment="1">
      <alignment vertical="center"/>
    </xf>
    <xf numFmtId="0" fontId="16" fillId="0" borderId="4" xfId="0" applyFont="1" applyBorder="1" applyAlignment="1">
      <alignment vertical="center"/>
    </xf>
    <xf numFmtId="168" fontId="16" fillId="0" borderId="5" xfId="33" applyNumberFormat="1" applyFont="1" applyFill="1" applyBorder="1" applyAlignment="1">
      <alignment vertical="center"/>
    </xf>
    <xf numFmtId="168" fontId="16" fillId="0" borderId="6" xfId="33" applyNumberFormat="1" applyFont="1" applyFill="1" applyBorder="1" applyAlignment="1">
      <alignment vertical="center"/>
    </xf>
    <xf numFmtId="168" fontId="16" fillId="0" borderId="7" xfId="33" applyNumberFormat="1" applyFont="1" applyFill="1" applyBorder="1" applyAlignment="1">
      <alignment vertical="center"/>
    </xf>
    <xf numFmtId="166" fontId="16" fillId="0" borderId="5" xfId="30" applyNumberFormat="1" applyFont="1" applyFill="1" applyBorder="1" applyAlignment="1">
      <alignment horizontal="center" vertical="center"/>
    </xf>
    <xf numFmtId="166" fontId="16" fillId="0" borderId="7" xfId="30" applyNumberFormat="1" applyFont="1" applyFill="1" applyBorder="1" applyAlignment="1">
      <alignment horizontal="center" vertical="center"/>
    </xf>
    <xf numFmtId="0" fontId="15" fillId="0" borderId="12" xfId="0" applyFont="1" applyBorder="1" applyAlignment="1">
      <alignment vertical="center"/>
    </xf>
    <xf numFmtId="168" fontId="15" fillId="0" borderId="14" xfId="33" applyNumberFormat="1" applyFont="1" applyFill="1" applyBorder="1" applyAlignment="1">
      <alignment vertical="center"/>
    </xf>
    <xf numFmtId="168" fontId="15" fillId="0" borderId="13" xfId="33" applyNumberFormat="1" applyFont="1" applyFill="1" applyBorder="1" applyAlignment="1">
      <alignment vertical="center"/>
    </xf>
    <xf numFmtId="166" fontId="15" fillId="0" borderId="14" xfId="30" applyNumberFormat="1" applyFont="1" applyFill="1" applyBorder="1" applyAlignment="1">
      <alignment horizontal="center" vertical="center"/>
    </xf>
    <xf numFmtId="166" fontId="15" fillId="0" borderId="15" xfId="30" applyNumberFormat="1" applyFont="1" applyFill="1" applyBorder="1" applyAlignment="1">
      <alignment horizontal="center" vertical="center"/>
    </xf>
    <xf numFmtId="168" fontId="16" fillId="0" borderId="10" xfId="33" applyNumberFormat="1" applyFont="1" applyFill="1" applyBorder="1" applyAlignment="1">
      <alignment vertical="center"/>
    </xf>
    <xf numFmtId="168" fontId="16" fillId="5" borderId="2" xfId="33" applyNumberFormat="1" applyFont="1" applyFill="1" applyBorder="1" applyAlignment="1">
      <alignment vertical="center"/>
    </xf>
    <xf numFmtId="168" fontId="16" fillId="5" borderId="3" xfId="33" applyNumberFormat="1" applyFont="1" applyFill="1" applyBorder="1" applyAlignment="1">
      <alignment vertical="center"/>
    </xf>
    <xf numFmtId="168" fontId="16" fillId="5" borderId="9" xfId="33" applyNumberFormat="1" applyFont="1" applyFill="1" applyBorder="1" applyAlignment="1">
      <alignment vertical="center"/>
    </xf>
    <xf numFmtId="168" fontId="16" fillId="5" borderId="0" xfId="33" applyNumberFormat="1" applyFont="1" applyFill="1" applyBorder="1" applyAlignment="1">
      <alignment vertical="center"/>
    </xf>
    <xf numFmtId="0" fontId="16" fillId="0" borderId="5" xfId="0" applyFont="1" applyBorder="1" applyAlignment="1">
      <alignment vertical="center"/>
    </xf>
    <xf numFmtId="168" fontId="16" fillId="5" borderId="5" xfId="33" applyNumberFormat="1" applyFont="1" applyFill="1" applyBorder="1" applyAlignment="1">
      <alignment horizontal="center" vertical="center"/>
    </xf>
    <xf numFmtId="168" fontId="16" fillId="0" borderId="6" xfId="33" applyNumberFormat="1" applyFont="1" applyFill="1" applyBorder="1" applyAlignment="1">
      <alignment horizontal="center" vertical="center"/>
    </xf>
    <xf numFmtId="168" fontId="16" fillId="5" borderId="7" xfId="33" applyNumberFormat="1" applyFont="1" applyFill="1" applyBorder="1" applyAlignment="1">
      <alignment horizontal="center" vertical="center"/>
    </xf>
    <xf numFmtId="168" fontId="15" fillId="0" borderId="2" xfId="33" applyNumberFormat="1" applyFont="1" applyFill="1" applyBorder="1" applyAlignment="1">
      <alignment vertical="center"/>
    </xf>
    <xf numFmtId="168" fontId="15" fillId="0" borderId="3" xfId="33" applyNumberFormat="1" applyFont="1" applyFill="1" applyBorder="1" applyAlignment="1">
      <alignment vertical="center"/>
    </xf>
    <xf numFmtId="168" fontId="15" fillId="0" borderId="11" xfId="33" applyNumberFormat="1" applyFont="1" applyFill="1" applyBorder="1" applyAlignment="1">
      <alignment vertical="center"/>
    </xf>
    <xf numFmtId="166" fontId="15" fillId="0" borderId="13" xfId="30" applyNumberFormat="1" applyFont="1" applyFill="1" applyBorder="1" applyAlignment="1">
      <alignment horizontal="center" vertical="center"/>
    </xf>
    <xf numFmtId="166" fontId="16" fillId="0" borderId="3" xfId="30" applyNumberFormat="1" applyFont="1" applyFill="1" applyBorder="1" applyAlignment="1">
      <alignment horizontal="center" vertical="center"/>
    </xf>
    <xf numFmtId="166" fontId="16" fillId="0" borderId="6" xfId="30" applyNumberFormat="1" applyFont="1" applyFill="1" applyBorder="1" applyAlignment="1">
      <alignment horizontal="center" vertical="center"/>
    </xf>
    <xf numFmtId="0" fontId="16" fillId="0" borderId="0" xfId="0" applyFont="1"/>
    <xf numFmtId="0" fontId="16" fillId="0" borderId="9" xfId="0" quotePrefix="1" applyFont="1" applyBorder="1" applyAlignment="1">
      <alignment vertical="center"/>
    </xf>
    <xf numFmtId="166" fontId="16" fillId="0" borderId="10" xfId="11" applyNumberFormat="1" applyFont="1" applyFill="1" applyBorder="1" applyAlignment="1">
      <alignment horizontal="center" vertical="center"/>
    </xf>
    <xf numFmtId="0" fontId="16" fillId="0" borderId="9" xfId="0" quotePrefix="1" applyFont="1" applyBorder="1" applyAlignment="1">
      <alignment vertical="center" wrapText="1"/>
    </xf>
    <xf numFmtId="166" fontId="16" fillId="0" borderId="9" xfId="11" applyNumberFormat="1" applyFont="1" applyFill="1" applyBorder="1" applyAlignment="1">
      <alignment horizontal="center" vertical="center"/>
    </xf>
    <xf numFmtId="0" fontId="16" fillId="0" borderId="5" xfId="0" quotePrefix="1" applyFont="1" applyBorder="1" applyAlignment="1">
      <alignment vertical="center" wrapText="1"/>
    </xf>
    <xf numFmtId="166" fontId="16" fillId="0" borderId="5" xfId="11" applyNumberFormat="1" applyFont="1" applyFill="1" applyBorder="1" applyAlignment="1">
      <alignment horizontal="center" vertical="center"/>
    </xf>
    <xf numFmtId="166" fontId="16" fillId="0" borderId="7" xfId="11" applyNumberFormat="1" applyFont="1" applyFill="1" applyBorder="1" applyAlignment="1">
      <alignment horizontal="center" vertical="center"/>
    </xf>
    <xf numFmtId="168" fontId="15" fillId="0" borderId="0" xfId="33" applyNumberFormat="1" applyFont="1" applyFill="1" applyBorder="1" applyAlignment="1">
      <alignment vertical="center"/>
    </xf>
    <xf numFmtId="166" fontId="15" fillId="0" borderId="0" xfId="30" applyNumberFormat="1" applyFont="1" applyFill="1" applyBorder="1" applyAlignment="1">
      <alignment horizontal="center" vertical="center"/>
    </xf>
    <xf numFmtId="168" fontId="15" fillId="0" borderId="0" xfId="33" applyNumberFormat="1" applyFont="1" applyFill="1" applyBorder="1" applyAlignment="1">
      <alignment horizontal="center" vertical="center"/>
    </xf>
    <xf numFmtId="178" fontId="15" fillId="0" borderId="0" xfId="33" applyNumberFormat="1" applyFont="1" applyFill="1" applyBorder="1" applyAlignment="1">
      <alignment horizontal="center" vertical="center"/>
    </xf>
    <xf numFmtId="0" fontId="15" fillId="0" borderId="0" xfId="0" applyFont="1" applyAlignment="1">
      <alignment vertical="center"/>
    </xf>
    <xf numFmtId="179" fontId="15" fillId="0" borderId="0" xfId="33" applyNumberFormat="1" applyFont="1" applyFill="1" applyAlignment="1">
      <alignment vertical="center"/>
    </xf>
    <xf numFmtId="0" fontId="16" fillId="0" borderId="2" xfId="0" applyFont="1" applyBorder="1" applyAlignment="1">
      <alignment vertical="center" wrapText="1"/>
    </xf>
    <xf numFmtId="10" fontId="16" fillId="0" borderId="2" xfId="30" applyNumberFormat="1" applyFont="1" applyFill="1" applyBorder="1" applyAlignment="1">
      <alignment horizontal="center" vertical="center"/>
    </xf>
    <xf numFmtId="10" fontId="16" fillId="0" borderId="3" xfId="30" applyNumberFormat="1" applyFont="1" applyFill="1" applyBorder="1" applyAlignment="1">
      <alignment horizontal="center" vertical="center"/>
    </xf>
    <xf numFmtId="10" fontId="16" fillId="0" borderId="11" xfId="30" applyNumberFormat="1" applyFont="1" applyFill="1" applyBorder="1" applyAlignment="1">
      <alignment horizontal="center" vertical="center"/>
    </xf>
    <xf numFmtId="0" fontId="16" fillId="2" borderId="9" xfId="0" applyFont="1" applyFill="1" applyBorder="1" applyAlignment="1">
      <alignment vertical="center" wrapText="1"/>
    </xf>
    <xf numFmtId="10" fontId="16" fillId="0" borderId="9" xfId="30" applyNumberFormat="1" applyFont="1" applyFill="1" applyBorder="1" applyAlignment="1">
      <alignment horizontal="center" vertical="center"/>
    </xf>
    <xf numFmtId="10" fontId="16" fillId="0" borderId="0" xfId="30" applyNumberFormat="1" applyFont="1" applyFill="1" applyBorder="1" applyAlignment="1">
      <alignment horizontal="center" vertical="center"/>
    </xf>
    <xf numFmtId="10" fontId="16" fillId="0" borderId="10" xfId="30" applyNumberFormat="1" applyFont="1" applyFill="1" applyBorder="1" applyAlignment="1">
      <alignment horizontal="center" vertical="center"/>
    </xf>
    <xf numFmtId="0" fontId="16" fillId="0" borderId="5" xfId="0" applyFont="1" applyBorder="1" applyAlignment="1">
      <alignment vertical="center" wrapText="1"/>
    </xf>
    <xf numFmtId="2" fontId="16" fillId="0" borderId="5" xfId="33" applyNumberFormat="1" applyFont="1" applyFill="1" applyBorder="1" applyAlignment="1">
      <alignment horizontal="center" vertical="center"/>
    </xf>
    <xf numFmtId="2" fontId="16" fillId="0" borderId="6" xfId="33" applyNumberFormat="1" applyFont="1" applyFill="1" applyBorder="1" applyAlignment="1">
      <alignment horizontal="center" vertical="center"/>
    </xf>
    <xf numFmtId="2" fontId="16" fillId="0" borderId="7" xfId="33" applyNumberFormat="1" applyFont="1" applyFill="1" applyBorder="1" applyAlignment="1">
      <alignment horizontal="center" vertical="center"/>
    </xf>
    <xf numFmtId="166" fontId="16" fillId="0" borderId="6" xfId="11" applyNumberFormat="1" applyFont="1" applyFill="1" applyBorder="1" applyAlignment="1">
      <alignment horizontal="center" vertical="center"/>
    </xf>
    <xf numFmtId="180" fontId="0" fillId="0" borderId="0" xfId="0" applyNumberFormat="1"/>
    <xf numFmtId="166" fontId="16" fillId="0" borderId="10" xfId="30" applyNumberFormat="1" applyFont="1" applyBorder="1" applyAlignment="1">
      <alignment horizontal="center" vertical="center"/>
    </xf>
    <xf numFmtId="0" fontId="16" fillId="0" borderId="8" xfId="0" applyFont="1" applyBorder="1" applyAlignment="1">
      <alignment vertical="center" wrapText="1"/>
    </xf>
    <xf numFmtId="168" fontId="16" fillId="0" borderId="9" xfId="0" applyNumberFormat="1" applyFont="1" applyBorder="1" applyAlignment="1">
      <alignment horizontal="center" vertical="center"/>
    </xf>
    <xf numFmtId="168" fontId="16" fillId="0" borderId="0" xfId="0" applyNumberFormat="1" applyFont="1" applyAlignment="1">
      <alignment horizontal="center" vertical="center"/>
    </xf>
    <xf numFmtId="0" fontId="16" fillId="0" borderId="8" xfId="0" applyFont="1" applyBorder="1" applyAlignment="1">
      <alignment horizontal="left" vertical="center" indent="2"/>
    </xf>
    <xf numFmtId="168" fontId="16" fillId="0" borderId="9" xfId="33" applyNumberFormat="1" applyFont="1" applyFill="1" applyBorder="1" applyAlignment="1">
      <alignment horizontal="center" vertical="center"/>
    </xf>
    <xf numFmtId="168" fontId="16" fillId="0" borderId="0" xfId="33" applyNumberFormat="1" applyFont="1" applyFill="1" applyBorder="1" applyAlignment="1">
      <alignment horizontal="center" vertical="center"/>
    </xf>
    <xf numFmtId="0" fontId="16" fillId="5" borderId="8" xfId="0" applyFont="1" applyFill="1" applyBorder="1" applyAlignment="1">
      <alignment vertical="center"/>
    </xf>
    <xf numFmtId="168" fontId="16" fillId="5" borderId="9" xfId="33" applyNumberFormat="1" applyFont="1" applyFill="1" applyBorder="1" applyAlignment="1">
      <alignment horizontal="center" vertical="center"/>
    </xf>
    <xf numFmtId="0" fontId="15" fillId="0" borderId="4" xfId="0" applyFont="1" applyBorder="1" applyAlignment="1">
      <alignment vertical="center"/>
    </xf>
    <xf numFmtId="168" fontId="15" fillId="0" borderId="6" xfId="33" applyNumberFormat="1" applyFont="1" applyFill="1" applyBorder="1" applyAlignment="1">
      <alignment horizontal="center" vertical="center"/>
    </xf>
    <xf numFmtId="168" fontId="16" fillId="0" borderId="0" xfId="33" applyNumberFormat="1" applyFont="1" applyFill="1" applyAlignment="1">
      <alignment horizontal="center" vertical="center"/>
    </xf>
    <xf numFmtId="168" fontId="16" fillId="0" borderId="2" xfId="33" applyNumberFormat="1" applyFont="1" applyFill="1" applyBorder="1" applyAlignment="1">
      <alignment horizontal="center" vertical="center"/>
    </xf>
    <xf numFmtId="168" fontId="16" fillId="0" borderId="3" xfId="33" applyNumberFormat="1" applyFont="1" applyFill="1" applyBorder="1" applyAlignment="1">
      <alignment horizontal="center" vertical="center"/>
    </xf>
    <xf numFmtId="168" fontId="16" fillId="0" borderId="11" xfId="33" applyNumberFormat="1" applyFont="1" applyFill="1" applyBorder="1" applyAlignment="1">
      <alignment horizontal="center" vertical="center"/>
    </xf>
    <xf numFmtId="168" fontId="16" fillId="0" borderId="5" xfId="33" applyNumberFormat="1" applyFont="1" applyFill="1" applyBorder="1" applyAlignment="1">
      <alignment horizontal="center" vertical="center"/>
    </xf>
    <xf numFmtId="168" fontId="16" fillId="0" borderId="7" xfId="33" applyNumberFormat="1" applyFont="1" applyFill="1" applyBorder="1" applyAlignment="1">
      <alignment horizontal="center" vertical="center"/>
    </xf>
    <xf numFmtId="0" fontId="15" fillId="0" borderId="14" xfId="0" applyFont="1" applyBorder="1"/>
    <xf numFmtId="168" fontId="15" fillId="0" borderId="14" xfId="33" applyNumberFormat="1" applyFont="1" applyFill="1" applyBorder="1" applyAlignment="1">
      <alignment horizontal="center" vertical="center"/>
    </xf>
    <xf numFmtId="168" fontId="15" fillId="0" borderId="13" xfId="33" applyNumberFormat="1" applyFont="1" applyFill="1" applyBorder="1" applyAlignment="1">
      <alignment horizontal="center" vertical="center"/>
    </xf>
    <xf numFmtId="168" fontId="15" fillId="0" borderId="15" xfId="33" applyNumberFormat="1" applyFont="1" applyFill="1" applyBorder="1" applyAlignment="1">
      <alignment horizontal="center" vertical="center"/>
    </xf>
    <xf numFmtId="168" fontId="15" fillId="0" borderId="9" xfId="33" applyNumberFormat="1" applyFont="1" applyFill="1" applyBorder="1" applyAlignment="1">
      <alignment horizontal="center" vertical="center"/>
    </xf>
    <xf numFmtId="168" fontId="15" fillId="0" borderId="10" xfId="33" applyNumberFormat="1" applyFont="1" applyFill="1" applyBorder="1" applyAlignment="1">
      <alignment horizontal="center" vertical="center"/>
    </xf>
    <xf numFmtId="0" fontId="16" fillId="0" borderId="9" xfId="0" applyFont="1" applyBorder="1"/>
    <xf numFmtId="167" fontId="15" fillId="0" borderId="9" xfId="10" applyNumberFormat="1" applyFont="1" applyFill="1" applyBorder="1"/>
    <xf numFmtId="167" fontId="15" fillId="0" borderId="0" xfId="10" applyNumberFormat="1" applyFont="1" applyFill="1" applyBorder="1"/>
    <xf numFmtId="167" fontId="15" fillId="0" borderId="10" xfId="10" applyNumberFormat="1" applyFont="1" applyFill="1" applyBorder="1"/>
    <xf numFmtId="168" fontId="15" fillId="0" borderId="5" xfId="33" applyNumberFormat="1" applyFont="1" applyFill="1" applyBorder="1" applyAlignment="1">
      <alignment horizontal="center" vertical="center"/>
    </xf>
    <xf numFmtId="168" fontId="15" fillId="0" borderId="7" xfId="33" applyNumberFormat="1" applyFont="1" applyFill="1" applyBorder="1" applyAlignment="1">
      <alignment horizontal="center" vertical="center"/>
    </xf>
    <xf numFmtId="168" fontId="15" fillId="0" borderId="2" xfId="33" applyNumberFormat="1" applyFont="1" applyFill="1" applyBorder="1" applyAlignment="1">
      <alignment horizontal="center" vertical="center"/>
    </xf>
    <xf numFmtId="168" fontId="15" fillId="0" borderId="3" xfId="33" applyNumberFormat="1" applyFont="1" applyFill="1" applyBorder="1" applyAlignment="1">
      <alignment horizontal="center" vertical="center"/>
    </xf>
    <xf numFmtId="0" fontId="16" fillId="5" borderId="5" xfId="0" applyFont="1" applyFill="1" applyBorder="1" applyAlignment="1">
      <alignment vertical="center"/>
    </xf>
    <xf numFmtId="0" fontId="16" fillId="5" borderId="0" xfId="0" applyFont="1" applyFill="1" applyAlignment="1">
      <alignment vertical="center"/>
    </xf>
    <xf numFmtId="0" fontId="15" fillId="5" borderId="12" xfId="0" applyFont="1" applyFill="1" applyBorder="1"/>
    <xf numFmtId="0" fontId="16" fillId="5" borderId="1" xfId="0" applyFont="1" applyFill="1" applyBorder="1" applyAlignment="1">
      <alignment vertical="center"/>
    </xf>
    <xf numFmtId="168" fontId="16" fillId="0" borderId="10" xfId="33" applyNumberFormat="1" applyFont="1" applyFill="1" applyBorder="1" applyAlignment="1">
      <alignment horizontal="center" vertical="center"/>
    </xf>
    <xf numFmtId="165" fontId="15" fillId="0" borderId="0" xfId="33" applyFont="1" applyFill="1" applyBorder="1" applyAlignment="1">
      <alignment horizontal="center" vertical="center"/>
    </xf>
    <xf numFmtId="10" fontId="15" fillId="0" borderId="0" xfId="11" applyNumberFormat="1" applyFont="1" applyFill="1" applyAlignment="1">
      <alignment vertical="center"/>
    </xf>
    <xf numFmtId="166" fontId="37" fillId="0" borderId="0" xfId="0" applyNumberFormat="1" applyFont="1" applyAlignment="1">
      <alignment horizontal="center" vertical="center"/>
    </xf>
    <xf numFmtId="0" fontId="79" fillId="0" borderId="0" xfId="0" applyFont="1"/>
    <xf numFmtId="167" fontId="79" fillId="0" borderId="0" xfId="10" applyNumberFormat="1" applyFont="1" applyFill="1"/>
    <xf numFmtId="10" fontId="79" fillId="0" borderId="0" xfId="11" applyNumberFormat="1" applyFont="1" applyFill="1"/>
    <xf numFmtId="10" fontId="79" fillId="0" borderId="0" xfId="0" applyNumberFormat="1" applyFont="1"/>
    <xf numFmtId="0" fontId="16" fillId="5" borderId="8" xfId="0" quotePrefix="1" applyFont="1" applyFill="1" applyBorder="1" applyAlignment="1">
      <alignment vertical="center"/>
    </xf>
    <xf numFmtId="0" fontId="16" fillId="5" borderId="8" xfId="0" quotePrefix="1" applyFont="1" applyFill="1" applyBorder="1" applyAlignment="1">
      <alignment vertical="center" wrapText="1"/>
    </xf>
    <xf numFmtId="0" fontId="16" fillId="0" borderId="8" xfId="0" quotePrefix="1" applyFont="1" applyBorder="1" applyAlignment="1">
      <alignment vertical="center" wrapText="1"/>
    </xf>
    <xf numFmtId="0" fontId="16" fillId="5" borderId="4" xfId="0" quotePrefix="1" applyFont="1" applyFill="1" applyBorder="1" applyAlignment="1">
      <alignment vertical="center" wrapText="1"/>
    </xf>
    <xf numFmtId="166" fontId="16" fillId="0" borderId="10" xfId="35" applyNumberFormat="1" applyFont="1" applyFill="1" applyBorder="1" applyAlignment="1">
      <alignment vertical="center"/>
    </xf>
    <xf numFmtId="166" fontId="16" fillId="0" borderId="7" xfId="35" applyNumberFormat="1" applyFont="1" applyFill="1" applyBorder="1" applyAlignment="1">
      <alignment vertical="center"/>
    </xf>
    <xf numFmtId="3" fontId="48" fillId="2" borderId="9" xfId="0" applyNumberFormat="1" applyFont="1" applyFill="1" applyBorder="1" applyAlignment="1">
      <alignment vertical="center"/>
    </xf>
    <xf numFmtId="3" fontId="48" fillId="2" borderId="0" xfId="0" applyNumberFormat="1" applyFont="1" applyFill="1" applyAlignment="1">
      <alignment vertical="center"/>
    </xf>
    <xf numFmtId="1" fontId="48" fillId="2" borderId="9" xfId="0" applyNumberFormat="1" applyFont="1" applyFill="1" applyBorder="1" applyAlignment="1">
      <alignment vertical="center"/>
    </xf>
    <xf numFmtId="3" fontId="48" fillId="2" borderId="5" xfId="0" applyNumberFormat="1" applyFont="1" applyFill="1" applyBorder="1" applyAlignment="1">
      <alignment vertical="center"/>
    </xf>
    <xf numFmtId="0" fontId="16" fillId="6" borderId="0" xfId="14" applyFont="1" applyFill="1" applyAlignment="1">
      <alignment horizontal="left"/>
    </xf>
    <xf numFmtId="0" fontId="16" fillId="6" borderId="0" xfId="14" applyFont="1" applyFill="1" applyAlignment="1">
      <alignment horizontal="left" vertical="center"/>
    </xf>
    <xf numFmtId="0" fontId="16" fillId="5" borderId="0" xfId="14" applyFont="1" applyFill="1"/>
    <xf numFmtId="17" fontId="39" fillId="0" borderId="0" xfId="0" applyNumberFormat="1" applyFont="1" applyAlignment="1">
      <alignment horizontal="center" vertical="center"/>
    </xf>
    <xf numFmtId="167" fontId="40" fillId="0" borderId="0" xfId="25" applyNumberFormat="1" applyFont="1" applyFill="1" applyBorder="1" applyAlignment="1">
      <alignment vertical="center"/>
    </xf>
    <xf numFmtId="167" fontId="40" fillId="0" borderId="0" xfId="25" applyNumberFormat="1" applyFont="1" applyFill="1" applyBorder="1" applyAlignment="1">
      <alignment horizontal="center"/>
    </xf>
    <xf numFmtId="167" fontId="37" fillId="0" borderId="0" xfId="25" applyNumberFormat="1" applyFont="1" applyFill="1" applyBorder="1" applyAlignment="1">
      <alignment horizontal="center"/>
    </xf>
    <xf numFmtId="0" fontId="97" fillId="3" borderId="6" xfId="0" applyFont="1" applyFill="1" applyBorder="1"/>
    <xf numFmtId="0" fontId="97" fillId="3" borderId="0" xfId="0" applyFont="1" applyFill="1"/>
    <xf numFmtId="0" fontId="15" fillId="0" borderId="2" xfId="0" applyFont="1" applyBorder="1"/>
    <xf numFmtId="166" fontId="15" fillId="6" borderId="2" xfId="17" applyNumberFormat="1" applyFont="1" applyFill="1" applyBorder="1" applyAlignment="1">
      <alignment horizontal="center"/>
    </xf>
    <xf numFmtId="166" fontId="15" fillId="6" borderId="11" xfId="17" applyNumberFormat="1" applyFont="1" applyFill="1" applyBorder="1" applyAlignment="1">
      <alignment horizontal="center"/>
    </xf>
    <xf numFmtId="0" fontId="16" fillId="0" borderId="9" xfId="0" applyFont="1" applyBorder="1" applyAlignment="1">
      <alignment horizontal="left" indent="1"/>
    </xf>
    <xf numFmtId="166" fontId="16" fillId="6" borderId="9" xfId="17" applyNumberFormat="1" applyFont="1" applyFill="1" applyBorder="1" applyAlignment="1">
      <alignment horizontal="center"/>
    </xf>
    <xf numFmtId="166" fontId="16" fillId="6" borderId="10" xfId="17" applyNumberFormat="1" applyFont="1" applyFill="1" applyBorder="1" applyAlignment="1">
      <alignment horizontal="center"/>
    </xf>
    <xf numFmtId="0" fontId="15" fillId="0" borderId="9" xfId="0" applyFont="1" applyBorder="1"/>
    <xf numFmtId="168" fontId="15" fillId="0" borderId="9" xfId="16" applyNumberFormat="1" applyFont="1" applyFill="1" applyBorder="1" applyAlignment="1">
      <alignment horizontal="right"/>
    </xf>
    <xf numFmtId="168" fontId="15" fillId="0" borderId="0" xfId="16" applyNumberFormat="1" applyFont="1" applyFill="1" applyBorder="1" applyAlignment="1">
      <alignment horizontal="right"/>
    </xf>
    <xf numFmtId="166" fontId="15" fillId="6" borderId="9" xfId="17" applyNumberFormat="1" applyFont="1" applyFill="1" applyBorder="1" applyAlignment="1">
      <alignment horizontal="center"/>
    </xf>
    <xf numFmtId="166" fontId="15" fillId="6" borderId="10" xfId="17" applyNumberFormat="1" applyFont="1" applyFill="1" applyBorder="1" applyAlignment="1">
      <alignment horizontal="center"/>
    </xf>
    <xf numFmtId="0" fontId="16" fillId="0" borderId="9" xfId="0" applyFont="1" applyBorder="1" applyAlignment="1">
      <alignment horizontal="left" vertical="center" indent="1"/>
    </xf>
    <xf numFmtId="168" fontId="16" fillId="0" borderId="5" xfId="16" applyNumberFormat="1" applyFont="1" applyFill="1" applyBorder="1" applyAlignment="1">
      <alignment horizontal="right"/>
    </xf>
    <xf numFmtId="166" fontId="15" fillId="6" borderId="5" xfId="17" applyNumberFormat="1" applyFont="1" applyFill="1" applyBorder="1" applyAlignment="1">
      <alignment horizontal="center"/>
    </xf>
    <xf numFmtId="166" fontId="15" fillId="6" borderId="7" xfId="17" applyNumberFormat="1" applyFont="1" applyFill="1" applyBorder="1" applyAlignment="1">
      <alignment horizontal="center"/>
    </xf>
    <xf numFmtId="168" fontId="15" fillId="0" borderId="14" xfId="16" applyNumberFormat="1" applyFont="1" applyFill="1" applyBorder="1" applyAlignment="1">
      <alignment horizontal="right"/>
    </xf>
    <xf numFmtId="168" fontId="15" fillId="0" borderId="13" xfId="16" applyNumberFormat="1" applyFont="1" applyFill="1" applyBorder="1" applyAlignment="1">
      <alignment horizontal="right"/>
    </xf>
    <xf numFmtId="168" fontId="15" fillId="0" borderId="15" xfId="16" applyNumberFormat="1" applyFont="1" applyFill="1" applyBorder="1" applyAlignment="1">
      <alignment horizontal="right"/>
    </xf>
    <xf numFmtId="0" fontId="16" fillId="0" borderId="2" xfId="0" applyFont="1" applyBorder="1"/>
    <xf numFmtId="168" fontId="16" fillId="0" borderId="14" xfId="16" applyNumberFormat="1" applyFont="1" applyFill="1" applyBorder="1" applyAlignment="1">
      <alignment horizontal="right" vertical="center"/>
    </xf>
    <xf numFmtId="166" fontId="16" fillId="6" borderId="14" xfId="17" applyNumberFormat="1" applyFont="1" applyFill="1" applyBorder="1" applyAlignment="1">
      <alignment horizontal="center"/>
    </xf>
    <xf numFmtId="166" fontId="16" fillId="6" borderId="15" xfId="17" applyNumberFormat="1" applyFont="1" applyFill="1" applyBorder="1" applyAlignment="1">
      <alignment horizontal="center"/>
    </xf>
    <xf numFmtId="10" fontId="15" fillId="6" borderId="2" xfId="17" applyNumberFormat="1" applyFont="1" applyFill="1" applyBorder="1" applyAlignment="1">
      <alignment horizontal="right"/>
    </xf>
    <xf numFmtId="10" fontId="15" fillId="0" borderId="3" xfId="17" applyNumberFormat="1" applyFont="1" applyBorder="1" applyAlignment="1">
      <alignment horizontal="right"/>
    </xf>
    <xf numFmtId="166" fontId="15" fillId="0" borderId="2" xfId="17" quotePrefix="1" applyNumberFormat="1" applyFont="1" applyBorder="1" applyAlignment="1">
      <alignment horizontal="center"/>
    </xf>
    <xf numFmtId="166" fontId="15" fillId="0" borderId="11" xfId="17" quotePrefix="1" applyNumberFormat="1" applyFont="1" applyBorder="1" applyAlignment="1">
      <alignment horizontal="center"/>
    </xf>
    <xf numFmtId="10" fontId="15" fillId="0" borderId="9" xfId="17" applyNumberFormat="1" applyFont="1" applyBorder="1" applyAlignment="1">
      <alignment horizontal="right"/>
    </xf>
    <xf numFmtId="10" fontId="15" fillId="0" borderId="0" xfId="17" applyNumberFormat="1" applyFont="1" applyAlignment="1">
      <alignment horizontal="right"/>
    </xf>
    <xf numFmtId="166" fontId="15" fillId="0" borderId="9" xfId="17" quotePrefix="1" applyNumberFormat="1" applyFont="1" applyBorder="1" applyAlignment="1">
      <alignment horizontal="center"/>
    </xf>
    <xf numFmtId="166" fontId="15" fillId="0" borderId="10" xfId="17" quotePrefix="1" applyNumberFormat="1" applyFont="1" applyBorder="1" applyAlignment="1">
      <alignment horizontal="center"/>
    </xf>
    <xf numFmtId="0" fontId="15" fillId="0" borderId="4" xfId="0" applyFont="1" applyBorder="1" applyAlignment="1">
      <alignment horizontal="left"/>
    </xf>
    <xf numFmtId="166" fontId="15" fillId="0" borderId="5" xfId="17" quotePrefix="1" applyNumberFormat="1" applyFont="1" applyBorder="1" applyAlignment="1">
      <alignment horizontal="center"/>
    </xf>
    <xf numFmtId="166" fontId="15" fillId="0" borderId="7" xfId="17" quotePrefix="1" applyNumberFormat="1" applyFont="1" applyBorder="1" applyAlignment="1">
      <alignment horizontal="center"/>
    </xf>
    <xf numFmtId="0" fontId="15" fillId="0" borderId="0" xfId="0" applyFont="1"/>
    <xf numFmtId="166" fontId="15" fillId="0" borderId="0" xfId="17" quotePrefix="1" applyNumberFormat="1" applyFont="1" applyAlignment="1">
      <alignment horizontal="center" vertical="center"/>
    </xf>
    <xf numFmtId="0" fontId="16" fillId="0" borderId="0" xfId="0" quotePrefix="1" applyFont="1" applyAlignment="1">
      <alignment vertical="center"/>
    </xf>
    <xf numFmtId="10" fontId="15" fillId="0" borderId="0" xfId="17" applyNumberFormat="1" applyFont="1"/>
    <xf numFmtId="10" fontId="15" fillId="0" borderId="0" xfId="17" applyNumberFormat="1" applyFont="1" applyAlignment="1">
      <alignment horizontal="center"/>
    </xf>
    <xf numFmtId="166" fontId="15" fillId="0" borderId="0" xfId="17" applyNumberFormat="1" applyFont="1"/>
    <xf numFmtId="166" fontId="16" fillId="5" borderId="9" xfId="46" applyNumberFormat="1" applyFont="1" applyFill="1" applyBorder="1" applyAlignment="1" applyProtection="1">
      <alignment horizontal="center" vertical="center"/>
    </xf>
    <xf numFmtId="166" fontId="16" fillId="0" borderId="9" xfId="46" applyNumberFormat="1" applyFont="1" applyFill="1" applyBorder="1" applyAlignment="1" applyProtection="1">
      <alignment horizontal="center" vertical="center"/>
    </xf>
    <xf numFmtId="3" fontId="40" fillId="0" borderId="9" xfId="0" applyNumberFormat="1" applyFont="1" applyBorder="1" applyAlignment="1">
      <alignment horizontal="center" vertical="center" wrapText="1" readingOrder="1"/>
    </xf>
    <xf numFmtId="3" fontId="40" fillId="0" borderId="0" xfId="0" applyNumberFormat="1" applyFont="1" applyAlignment="1">
      <alignment horizontal="center" vertical="center" wrapText="1" readingOrder="1"/>
    </xf>
    <xf numFmtId="3" fontId="40" fillId="0" borderId="10" xfId="0" applyNumberFormat="1" applyFont="1" applyBorder="1" applyAlignment="1">
      <alignment horizontal="center" vertical="center" wrapText="1" readingOrder="1"/>
    </xf>
    <xf numFmtId="173" fontId="40" fillId="0" borderId="9" xfId="0" applyNumberFormat="1" applyFont="1" applyBorder="1" applyAlignment="1">
      <alignment horizontal="center" vertical="center" wrapText="1" readingOrder="1"/>
    </xf>
    <xf numFmtId="173" fontId="40" fillId="0" borderId="10" xfId="0" applyNumberFormat="1" applyFont="1" applyBorder="1" applyAlignment="1">
      <alignment horizontal="center" vertical="center" wrapText="1" readingOrder="1"/>
    </xf>
    <xf numFmtId="173" fontId="40" fillId="0" borderId="33" xfId="0" applyNumberFormat="1" applyFont="1" applyBorder="1" applyAlignment="1">
      <alignment horizontal="center" vertical="center" wrapText="1" readingOrder="1"/>
    </xf>
    <xf numFmtId="173" fontId="40" fillId="0" borderId="36" xfId="0" applyNumberFormat="1" applyFont="1" applyBorder="1" applyAlignment="1">
      <alignment horizontal="center" vertical="center" wrapText="1" readingOrder="1"/>
    </xf>
    <xf numFmtId="2" fontId="40" fillId="0" borderId="9" xfId="0" applyNumberFormat="1" applyFont="1" applyBorder="1" applyAlignment="1">
      <alignment horizontal="center" vertical="center" wrapText="1" readingOrder="1"/>
    </xf>
    <xf numFmtId="2" fontId="40" fillId="0" borderId="10" xfId="0" applyNumberFormat="1" applyFont="1" applyBorder="1" applyAlignment="1">
      <alignment horizontal="center" vertical="center" wrapText="1" readingOrder="1"/>
    </xf>
    <xf numFmtId="10" fontId="40" fillId="0" borderId="9" xfId="35" applyNumberFormat="1" applyFont="1" applyBorder="1" applyAlignment="1">
      <alignment horizontal="center" vertical="center" wrapText="1" readingOrder="1"/>
    </xf>
    <xf numFmtId="10" fontId="40" fillId="0" borderId="10" xfId="35" applyNumberFormat="1" applyFont="1" applyBorder="1" applyAlignment="1">
      <alignment horizontal="center" vertical="center" wrapText="1" readingOrder="1"/>
    </xf>
    <xf numFmtId="173" fontId="40" fillId="0" borderId="19" xfId="0" applyNumberFormat="1" applyFont="1" applyBorder="1" applyAlignment="1">
      <alignment horizontal="center" vertical="center" wrapText="1" readingOrder="1"/>
    </xf>
    <xf numFmtId="173" fontId="40" fillId="0" borderId="20" xfId="0" applyNumberFormat="1" applyFont="1" applyBorder="1" applyAlignment="1">
      <alignment horizontal="center" vertical="center" wrapText="1" readingOrder="1"/>
    </xf>
    <xf numFmtId="166" fontId="40" fillId="0" borderId="9" xfId="0" applyNumberFormat="1" applyFont="1" applyBorder="1" applyAlignment="1">
      <alignment horizontal="center" vertical="center" wrapText="1" readingOrder="1"/>
    </xf>
    <xf numFmtId="166" fontId="40" fillId="0" borderId="0" xfId="0" applyNumberFormat="1" applyFont="1" applyAlignment="1">
      <alignment horizontal="center" vertical="center" wrapText="1" readingOrder="1"/>
    </xf>
    <xf numFmtId="166" fontId="40" fillId="0" borderId="10" xfId="0" applyNumberFormat="1" applyFont="1" applyBorder="1" applyAlignment="1">
      <alignment horizontal="center" vertical="center" wrapText="1" readingOrder="1"/>
    </xf>
    <xf numFmtId="1" fontId="40" fillId="0" borderId="5" xfId="0" applyNumberFormat="1" applyFont="1" applyBorder="1" applyAlignment="1">
      <alignment horizontal="center" vertical="center" wrapText="1" readingOrder="1"/>
    </xf>
    <xf numFmtId="1" fontId="40" fillId="0" borderId="7" xfId="0" applyNumberFormat="1" applyFont="1" applyBorder="1" applyAlignment="1">
      <alignment horizontal="center" vertical="center" wrapText="1" readingOrder="1"/>
    </xf>
    <xf numFmtId="0" fontId="20" fillId="4" borderId="1" xfId="0" applyFont="1" applyFill="1" applyBorder="1" applyAlignment="1">
      <alignment vertical="top"/>
    </xf>
    <xf numFmtId="0" fontId="21" fillId="3" borderId="5" xfId="1" applyFont="1" applyFill="1" applyBorder="1"/>
    <xf numFmtId="3" fontId="16" fillId="5" borderId="0" xfId="45" applyNumberFormat="1" applyFont="1" applyFill="1" applyAlignment="1">
      <alignment horizontal="right" vertical="center"/>
    </xf>
    <xf numFmtId="3" fontId="16" fillId="0" borderId="0" xfId="45" applyNumberFormat="1" applyFont="1" applyAlignment="1">
      <alignment horizontal="right" vertical="center"/>
    </xf>
    <xf numFmtId="168" fontId="93" fillId="0" borderId="13" xfId="13" applyNumberFormat="1" applyFont="1" applyBorder="1"/>
    <xf numFmtId="168" fontId="93" fillId="0" borderId="15" xfId="13" applyNumberFormat="1" applyFont="1" applyBorder="1"/>
    <xf numFmtId="166" fontId="93" fillId="0" borderId="13" xfId="22" applyNumberFormat="1" applyFont="1" applyBorder="1" applyAlignment="1">
      <alignment horizontal="center"/>
    </xf>
    <xf numFmtId="166" fontId="93" fillId="0" borderId="15" xfId="22" applyNumberFormat="1" applyFont="1" applyBorder="1" applyAlignment="1">
      <alignment horizontal="center"/>
    </xf>
    <xf numFmtId="175" fontId="40" fillId="2" borderId="11" xfId="38" applyNumberFormat="1" applyFont="1" applyFill="1" applyBorder="1" applyAlignment="1">
      <alignment horizontal="center"/>
    </xf>
    <xf numFmtId="175" fontId="40" fillId="2" borderId="10" xfId="38" applyNumberFormat="1" applyFont="1" applyFill="1" applyBorder="1" applyAlignment="1">
      <alignment horizontal="center"/>
    </xf>
    <xf numFmtId="175" fontId="40" fillId="0" borderId="7" xfId="38" applyNumberFormat="1" applyFont="1" applyBorder="1" applyAlignment="1">
      <alignment horizontal="center"/>
    </xf>
    <xf numFmtId="175" fontId="37" fillId="2" borderId="7" xfId="38" applyNumberFormat="1" applyFont="1" applyFill="1" applyBorder="1" applyAlignment="1">
      <alignment horizontal="center" vertical="center"/>
    </xf>
    <xf numFmtId="166" fontId="16" fillId="0" borderId="7" xfId="11" applyNumberFormat="1" applyFont="1" applyBorder="1" applyAlignment="1">
      <alignment horizontal="center" vertical="center"/>
    </xf>
    <xf numFmtId="0" fontId="1" fillId="3" borderId="5" xfId="8" quotePrefix="1" applyFont="1" applyFill="1" applyBorder="1" applyAlignment="1">
      <alignment wrapText="1"/>
    </xf>
    <xf numFmtId="0" fontId="1" fillId="3" borderId="7" xfId="8" quotePrefix="1" applyFont="1" applyFill="1" applyBorder="1" applyAlignment="1">
      <alignment wrapText="1"/>
    </xf>
    <xf numFmtId="166" fontId="40" fillId="5" borderId="11" xfId="20" applyNumberFormat="1" applyFont="1" applyFill="1" applyBorder="1" applyAlignment="1">
      <alignment horizontal="center"/>
    </xf>
    <xf numFmtId="166" fontId="40" fillId="5" borderId="10" xfId="20" applyNumberFormat="1" applyFont="1" applyFill="1" applyBorder="1" applyAlignment="1">
      <alignment horizontal="center"/>
    </xf>
    <xf numFmtId="166" fontId="37" fillId="5" borderId="15" xfId="20" applyNumberFormat="1" applyFont="1" applyFill="1" applyBorder="1" applyAlignment="1">
      <alignment horizontal="center"/>
    </xf>
    <xf numFmtId="0" fontId="37" fillId="2" borderId="7" xfId="0" applyFont="1" applyFill="1" applyBorder="1" applyAlignment="1">
      <alignment horizontal="center"/>
    </xf>
    <xf numFmtId="166" fontId="16" fillId="0" borderId="2" xfId="47" applyNumberFormat="1" applyFont="1" applyBorder="1" applyAlignment="1">
      <alignment horizontal="center" vertical="center"/>
    </xf>
    <xf numFmtId="166" fontId="16" fillId="0" borderId="11" xfId="47" applyNumberFormat="1" applyFont="1" applyBorder="1" applyAlignment="1">
      <alignment horizontal="center" vertical="center"/>
    </xf>
    <xf numFmtId="166" fontId="16" fillId="0" borderId="9" xfId="47" applyNumberFormat="1" applyFont="1" applyBorder="1" applyAlignment="1">
      <alignment horizontal="center" vertical="center"/>
    </xf>
    <xf numFmtId="166" fontId="16" fillId="0" borderId="10" xfId="47" applyNumberFormat="1" applyFont="1" applyBorder="1" applyAlignment="1">
      <alignment horizontal="center" vertical="center"/>
    </xf>
    <xf numFmtId="166" fontId="16" fillId="0" borderId="5" xfId="47" applyNumberFormat="1" applyFont="1" applyBorder="1" applyAlignment="1">
      <alignment horizontal="center" vertical="center"/>
    </xf>
    <xf numFmtId="166" fontId="16" fillId="0" borderId="7" xfId="47" applyNumberFormat="1" applyFont="1" applyBorder="1" applyAlignment="1">
      <alignment horizontal="center" vertical="center"/>
    </xf>
    <xf numFmtId="166" fontId="15" fillId="0" borderId="14" xfId="47" applyNumberFormat="1" applyFont="1" applyBorder="1" applyAlignment="1">
      <alignment horizontal="center" vertical="center"/>
    </xf>
    <xf numFmtId="166" fontId="15" fillId="0" borderId="15" xfId="47" applyNumberFormat="1" applyFont="1" applyBorder="1" applyAlignment="1">
      <alignment horizontal="center" vertical="center"/>
    </xf>
    <xf numFmtId="0" fontId="1" fillId="3" borderId="5" xfId="0" applyFont="1" applyFill="1" applyBorder="1" applyAlignment="1">
      <alignment horizontal="center" vertical="center"/>
    </xf>
    <xf numFmtId="0" fontId="1" fillId="3" borderId="7" xfId="0" applyFont="1" applyFill="1" applyBorder="1" applyAlignment="1">
      <alignment horizontal="center" vertical="center"/>
    </xf>
    <xf numFmtId="165" fontId="16" fillId="0" borderId="18" xfId="25" applyFont="1" applyBorder="1" applyAlignment="1">
      <alignment vertical="center"/>
    </xf>
    <xf numFmtId="168" fontId="40" fillId="0" borderId="9" xfId="6" applyNumberFormat="1" applyFont="1" applyBorder="1" applyAlignment="1">
      <alignment horizontal="center" vertical="center"/>
    </xf>
    <xf numFmtId="167" fontId="40" fillId="0" borderId="2" xfId="13" applyNumberFormat="1" applyFont="1" applyBorder="1"/>
    <xf numFmtId="168" fontId="40" fillId="0" borderId="3" xfId="6" applyNumberFormat="1" applyFont="1" applyBorder="1" applyAlignment="1">
      <alignment horizontal="center" vertical="center"/>
    </xf>
    <xf numFmtId="168" fontId="40" fillId="0" borderId="11" xfId="6" applyNumberFormat="1" applyFont="1" applyBorder="1" applyAlignment="1">
      <alignment horizontal="center" vertical="center"/>
    </xf>
    <xf numFmtId="168" fontId="40" fillId="0" borderId="0" xfId="6" applyNumberFormat="1" applyFont="1" applyAlignment="1">
      <alignment horizontal="center" vertical="center"/>
    </xf>
    <xf numFmtId="168" fontId="40" fillId="0" borderId="10" xfId="6" applyNumberFormat="1" applyFont="1" applyBorder="1" applyAlignment="1">
      <alignment horizontal="center" vertical="center"/>
    </xf>
    <xf numFmtId="166" fontId="49" fillId="0" borderId="13" xfId="0" applyNumberFormat="1" applyFont="1" applyBorder="1" applyAlignment="1">
      <alignment horizontal="right" vertical="center"/>
    </xf>
    <xf numFmtId="166" fontId="49" fillId="0" borderId="15" xfId="0" applyNumberFormat="1" applyFont="1" applyBorder="1" applyAlignment="1">
      <alignment horizontal="right" vertical="center"/>
    </xf>
    <xf numFmtId="168" fontId="37" fillId="0" borderId="9" xfId="6" applyNumberFormat="1" applyFont="1" applyBorder="1" applyAlignment="1">
      <alignment horizontal="center" vertical="center"/>
    </xf>
    <xf numFmtId="168" fontId="37" fillId="0" borderId="0" xfId="6" applyNumberFormat="1" applyFont="1" applyAlignment="1">
      <alignment horizontal="center" vertical="center"/>
    </xf>
    <xf numFmtId="168" fontId="37" fillId="0" borderId="10" xfId="6" applyNumberFormat="1" applyFont="1" applyBorder="1" applyAlignment="1">
      <alignment horizontal="center" vertical="center"/>
    </xf>
    <xf numFmtId="3" fontId="40" fillId="2" borderId="2" xfId="0" applyNumberFormat="1" applyFont="1" applyFill="1" applyBorder="1" applyAlignment="1">
      <alignment horizontal="center" vertical="center"/>
    </xf>
    <xf numFmtId="3" fontId="40" fillId="2" borderId="3" xfId="0" applyNumberFormat="1" applyFont="1" applyFill="1" applyBorder="1" applyAlignment="1">
      <alignment horizontal="center" vertical="center"/>
    </xf>
    <xf numFmtId="3" fontId="40" fillId="2" borderId="11" xfId="0" applyNumberFormat="1" applyFont="1" applyFill="1" applyBorder="1" applyAlignment="1">
      <alignment horizontal="center" vertical="center"/>
    </xf>
    <xf numFmtId="1" fontId="40" fillId="2" borderId="9" xfId="0" applyNumberFormat="1" applyFont="1" applyFill="1" applyBorder="1" applyAlignment="1">
      <alignment horizontal="center" vertical="center"/>
    </xf>
    <xf numFmtId="1" fontId="40" fillId="2" borderId="0" xfId="0" applyNumberFormat="1" applyFont="1" applyFill="1" applyAlignment="1">
      <alignment horizontal="center" vertical="center"/>
    </xf>
    <xf numFmtId="1" fontId="40" fillId="2" borderId="10" xfId="0" applyNumberFormat="1" applyFont="1" applyFill="1" applyBorder="1" applyAlignment="1">
      <alignment horizontal="center" vertical="center"/>
    </xf>
    <xf numFmtId="10" fontId="40" fillId="2" borderId="9" xfId="0" applyNumberFormat="1" applyFont="1" applyFill="1" applyBorder="1" applyAlignment="1">
      <alignment horizontal="center" vertical="center"/>
    </xf>
    <xf numFmtId="10" fontId="40" fillId="2" borderId="0" xfId="0" applyNumberFormat="1" applyFont="1" applyFill="1" applyAlignment="1">
      <alignment horizontal="center" vertical="center"/>
    </xf>
    <xf numFmtId="10" fontId="40" fillId="2" borderId="10" xfId="0" applyNumberFormat="1" applyFont="1" applyFill="1" applyBorder="1" applyAlignment="1">
      <alignment horizontal="center" vertical="center"/>
    </xf>
    <xf numFmtId="3" fontId="40" fillId="2" borderId="5" xfId="0" applyNumberFormat="1" applyFont="1" applyFill="1" applyBorder="1" applyAlignment="1">
      <alignment horizontal="center" vertical="center"/>
    </xf>
    <xf numFmtId="3" fontId="40" fillId="2" borderId="6" xfId="0" applyNumberFormat="1" applyFont="1" applyFill="1" applyBorder="1" applyAlignment="1">
      <alignment horizontal="center" vertical="center"/>
    </xf>
    <xf numFmtId="3" fontId="40" fillId="2" borderId="7" xfId="0" applyNumberFormat="1" applyFont="1" applyFill="1" applyBorder="1" applyAlignment="1">
      <alignment horizontal="center" vertical="center"/>
    </xf>
    <xf numFmtId="1" fontId="1" fillId="3" borderId="5" xfId="21" quotePrefix="1" applyNumberFormat="1" applyFont="1" applyFill="1" applyBorder="1" applyAlignment="1">
      <alignment horizontal="center" vertical="center"/>
    </xf>
    <xf numFmtId="1" fontId="1" fillId="3" borderId="6" xfId="21" quotePrefix="1" applyNumberFormat="1" applyFont="1" applyFill="1" applyBorder="1" applyAlignment="1">
      <alignment horizontal="center" vertical="center"/>
    </xf>
    <xf numFmtId="1" fontId="1" fillId="3" borderId="7" xfId="21" quotePrefix="1" applyNumberFormat="1" applyFont="1" applyFill="1" applyBorder="1" applyAlignment="1">
      <alignment horizontal="center" vertical="center"/>
    </xf>
    <xf numFmtId="0" fontId="29" fillId="2" borderId="0" xfId="0" applyFont="1" applyFill="1" applyAlignment="1">
      <alignment vertical="center"/>
    </xf>
    <xf numFmtId="10" fontId="29" fillId="12" borderId="0" xfId="0" applyNumberFormat="1" applyFont="1" applyFill="1" applyAlignment="1">
      <alignment horizontal="center" vertical="center"/>
    </xf>
    <xf numFmtId="0" fontId="23" fillId="13" borderId="0" xfId="0" applyFont="1" applyFill="1"/>
    <xf numFmtId="14" fontId="82" fillId="3" borderId="45" xfId="43" applyNumberFormat="1" applyFont="1" applyFill="1" applyBorder="1" applyAlignment="1">
      <alignment horizontal="center"/>
    </xf>
    <xf numFmtId="166" fontId="79" fillId="6" borderId="10" xfId="17" applyNumberFormat="1" applyFont="1" applyFill="1" applyBorder="1" applyAlignment="1">
      <alignment horizontal="center" vertical="center"/>
    </xf>
    <xf numFmtId="166" fontId="79" fillId="0" borderId="45" xfId="17" applyNumberFormat="1" applyFont="1" applyBorder="1" applyAlignment="1">
      <alignment horizontal="center" vertical="center"/>
    </xf>
    <xf numFmtId="166" fontId="78" fillId="0" borderId="36" xfId="17" applyNumberFormat="1" applyFont="1" applyBorder="1" applyAlignment="1">
      <alignment horizontal="center" vertical="center"/>
    </xf>
    <xf numFmtId="166" fontId="78" fillId="0" borderId="10" xfId="17" applyNumberFormat="1" applyFont="1" applyBorder="1" applyAlignment="1">
      <alignment horizontal="center" vertical="center"/>
    </xf>
    <xf numFmtId="166" fontId="79" fillId="0" borderId="10" xfId="17" applyNumberFormat="1" applyFont="1" applyBorder="1" applyAlignment="1">
      <alignment horizontal="center" vertical="center"/>
    </xf>
    <xf numFmtId="166" fontId="79" fillId="0" borderId="10" xfId="17" quotePrefix="1" applyNumberFormat="1" applyFont="1" applyBorder="1" applyAlignment="1">
      <alignment horizontal="center" vertical="center"/>
    </xf>
    <xf numFmtId="166" fontId="78" fillId="0" borderId="10" xfId="17" quotePrefix="1" applyNumberFormat="1" applyFont="1" applyBorder="1" applyAlignment="1">
      <alignment horizontal="center"/>
    </xf>
    <xf numFmtId="166" fontId="78" fillId="0" borderId="10" xfId="17" quotePrefix="1" applyNumberFormat="1" applyFont="1" applyBorder="1" applyAlignment="1">
      <alignment horizontal="center" vertical="center"/>
    </xf>
    <xf numFmtId="166" fontId="78" fillId="0" borderId="7" xfId="17" quotePrefix="1" applyNumberFormat="1" applyFont="1" applyBorder="1" applyAlignment="1">
      <alignment horizontal="center" vertical="center"/>
    </xf>
    <xf numFmtId="0" fontId="98" fillId="3" borderId="1" xfId="0" applyFont="1" applyFill="1" applyBorder="1" applyAlignment="1">
      <alignment vertical="top"/>
    </xf>
    <xf numFmtId="0" fontId="98" fillId="3" borderId="4" xfId="0" quotePrefix="1" applyFont="1" applyFill="1" applyBorder="1" applyAlignment="1">
      <alignment horizontal="left" vertical="center"/>
    </xf>
    <xf numFmtId="1" fontId="98" fillId="3" borderId="9" xfId="16" applyNumberFormat="1" applyFont="1" applyFill="1" applyBorder="1" applyAlignment="1">
      <alignment horizontal="center" vertical="center"/>
    </xf>
    <xf numFmtId="1" fontId="98" fillId="3" borderId="0" xfId="16" applyNumberFormat="1" applyFont="1" applyFill="1" applyAlignment="1">
      <alignment horizontal="center" vertical="center"/>
    </xf>
    <xf numFmtId="14" fontId="98" fillId="3" borderId="9" xfId="43" applyNumberFormat="1" applyFont="1" applyFill="1" applyBorder="1" applyAlignment="1">
      <alignment horizontal="center" vertical="center"/>
    </xf>
    <xf numFmtId="14" fontId="98" fillId="3" borderId="10" xfId="43" applyNumberFormat="1" applyFont="1" applyFill="1" applyBorder="1" applyAlignment="1">
      <alignment horizontal="center" vertical="center"/>
    </xf>
    <xf numFmtId="0" fontId="99" fillId="0" borderId="2" xfId="0" applyFont="1" applyBorder="1"/>
    <xf numFmtId="168" fontId="99" fillId="0" borderId="2" xfId="16" applyNumberFormat="1" applyFont="1" applyBorder="1" applyAlignment="1">
      <alignment horizontal="right"/>
    </xf>
    <xf numFmtId="168" fontId="99" fillId="0" borderId="3" xfId="16" applyNumberFormat="1" applyFont="1" applyBorder="1" applyAlignment="1">
      <alignment horizontal="right"/>
    </xf>
    <xf numFmtId="166" fontId="99" fillId="6" borderId="2" xfId="17" applyNumberFormat="1" applyFont="1" applyFill="1" applyBorder="1" applyAlignment="1">
      <alignment horizontal="center"/>
    </xf>
    <xf numFmtId="166" fontId="99" fillId="6" borderId="11" xfId="17" applyNumberFormat="1" applyFont="1" applyFill="1" applyBorder="1" applyAlignment="1">
      <alignment horizontal="center"/>
    </xf>
    <xf numFmtId="0" fontId="11" fillId="0" borderId="9" xfId="0" applyFont="1" applyBorder="1" applyAlignment="1">
      <alignment horizontal="left" indent="1"/>
    </xf>
    <xf numFmtId="168" fontId="11" fillId="0" borderId="9" xfId="16" applyNumberFormat="1" applyFont="1" applyBorder="1" applyAlignment="1">
      <alignment horizontal="right"/>
    </xf>
    <xf numFmtId="168" fontId="11" fillId="0" borderId="0" xfId="16" applyNumberFormat="1" applyFont="1" applyAlignment="1">
      <alignment horizontal="right"/>
    </xf>
    <xf numFmtId="166" fontId="11" fillId="6" borderId="9" xfId="17" applyNumberFormat="1" applyFont="1" applyFill="1" applyBorder="1" applyAlignment="1">
      <alignment horizontal="center"/>
    </xf>
    <xf numFmtId="166" fontId="11" fillId="6" borderId="10" xfId="17" applyNumberFormat="1" applyFont="1" applyFill="1" applyBorder="1" applyAlignment="1">
      <alignment horizontal="center"/>
    </xf>
    <xf numFmtId="0" fontId="99" fillId="0" borderId="9" xfId="0" applyFont="1" applyBorder="1"/>
    <xf numFmtId="168" fontId="99" fillId="0" borderId="9" xfId="16" applyNumberFormat="1" applyFont="1" applyBorder="1" applyAlignment="1">
      <alignment horizontal="right"/>
    </xf>
    <xf numFmtId="168" fontId="99" fillId="0" borderId="0" xfId="16" applyNumberFormat="1" applyFont="1" applyAlignment="1">
      <alignment horizontal="right"/>
    </xf>
    <xf numFmtId="166" fontId="99" fillId="6" borderId="9" xfId="17" applyNumberFormat="1" applyFont="1" applyFill="1" applyBorder="1" applyAlignment="1">
      <alignment horizontal="center"/>
    </xf>
    <xf numFmtId="166" fontId="99" fillId="6" borderId="10" xfId="17" applyNumberFormat="1" applyFont="1" applyFill="1" applyBorder="1" applyAlignment="1">
      <alignment horizontal="center"/>
    </xf>
    <xf numFmtId="0" fontId="11" fillId="0" borderId="9" xfId="0" applyFont="1" applyBorder="1" applyAlignment="1">
      <alignment horizontal="left" vertical="center" indent="1"/>
    </xf>
    <xf numFmtId="168" fontId="11" fillId="0" borderId="5" xfId="16" applyNumberFormat="1" applyFont="1" applyBorder="1" applyAlignment="1">
      <alignment horizontal="right"/>
    </xf>
    <xf numFmtId="168" fontId="11" fillId="0" borderId="6" xfId="16" applyNumberFormat="1" applyFont="1" applyBorder="1" applyAlignment="1">
      <alignment horizontal="right"/>
    </xf>
    <xf numFmtId="166" fontId="99" fillId="6" borderId="5" xfId="17" applyNumberFormat="1" applyFont="1" applyFill="1" applyBorder="1" applyAlignment="1">
      <alignment horizontal="center"/>
    </xf>
    <xf numFmtId="166" fontId="99" fillId="6" borderId="7" xfId="17" applyNumberFormat="1" applyFont="1" applyFill="1" applyBorder="1" applyAlignment="1">
      <alignment horizontal="center"/>
    </xf>
    <xf numFmtId="0" fontId="99" fillId="0" borderId="14" xfId="0" applyFont="1" applyBorder="1" applyAlignment="1">
      <alignment vertical="center"/>
    </xf>
    <xf numFmtId="168" fontId="99" fillId="0" borderId="14" xfId="16" applyNumberFormat="1" applyFont="1" applyBorder="1" applyAlignment="1">
      <alignment horizontal="right"/>
    </xf>
    <xf numFmtId="168" fontId="99" fillId="0" borderId="13" xfId="16" applyNumberFormat="1" applyFont="1" applyBorder="1" applyAlignment="1">
      <alignment horizontal="right"/>
    </xf>
    <xf numFmtId="168" fontId="99" fillId="0" borderId="15" xfId="16" applyNumberFormat="1" applyFont="1" applyBorder="1" applyAlignment="1">
      <alignment horizontal="right"/>
    </xf>
    <xf numFmtId="0" fontId="11" fillId="0" borderId="2" xfId="0" applyFont="1" applyBorder="1"/>
    <xf numFmtId="168" fontId="11" fillId="0" borderId="14" xfId="16" applyNumberFormat="1" applyFont="1" applyBorder="1" applyAlignment="1">
      <alignment horizontal="right" vertical="center"/>
    </xf>
    <xf numFmtId="168" fontId="11" fillId="0" borderId="13" xfId="16" applyNumberFormat="1" applyFont="1" applyBorder="1" applyAlignment="1">
      <alignment horizontal="right"/>
    </xf>
    <xf numFmtId="166" fontId="11" fillId="6" borderId="14" xfId="17" applyNumberFormat="1" applyFont="1" applyFill="1" applyBorder="1" applyAlignment="1">
      <alignment horizontal="center"/>
    </xf>
    <xf numFmtId="166" fontId="11" fillId="6" borderId="15" xfId="17" applyNumberFormat="1" applyFont="1" applyFill="1" applyBorder="1" applyAlignment="1">
      <alignment horizontal="center"/>
    </xf>
    <xf numFmtId="10" fontId="99" fillId="6" borderId="2" xfId="17" applyNumberFormat="1" applyFont="1" applyFill="1" applyBorder="1" applyAlignment="1">
      <alignment horizontal="right"/>
    </xf>
    <xf numFmtId="10" fontId="99" fillId="0" borderId="3" xfId="17" applyNumberFormat="1" applyFont="1" applyBorder="1" applyAlignment="1">
      <alignment horizontal="right"/>
    </xf>
    <xf numFmtId="10" fontId="99" fillId="0" borderId="9" xfId="17" applyNumberFormat="1" applyFont="1" applyBorder="1" applyAlignment="1">
      <alignment horizontal="right"/>
    </xf>
    <xf numFmtId="10" fontId="99" fillId="0" borderId="0" xfId="17" applyNumberFormat="1" applyFont="1" applyAlignment="1">
      <alignment horizontal="right"/>
    </xf>
    <xf numFmtId="0" fontId="99" fillId="0" borderId="4" xfId="0" applyFont="1" applyBorder="1" applyAlignment="1">
      <alignment horizontal="left"/>
    </xf>
    <xf numFmtId="10" fontId="99" fillId="0" borderId="6" xfId="17" applyNumberFormat="1" applyFont="1" applyBorder="1" applyAlignment="1">
      <alignment horizontal="right" vertical="center"/>
    </xf>
    <xf numFmtId="166" fontId="99" fillId="0" borderId="5" xfId="17" applyNumberFormat="1" applyFont="1" applyBorder="1" applyAlignment="1">
      <alignment horizontal="center"/>
    </xf>
    <xf numFmtId="166" fontId="99" fillId="0" borderId="7" xfId="17" applyNumberFormat="1" applyFont="1" applyBorder="1" applyAlignment="1">
      <alignment horizontal="center"/>
    </xf>
    <xf numFmtId="166" fontId="99" fillId="0" borderId="2" xfId="17" quotePrefix="1" applyNumberFormat="1" applyFont="1" applyBorder="1" applyAlignment="1">
      <alignment horizontal="center"/>
    </xf>
    <xf numFmtId="166" fontId="99" fillId="0" borderId="11" xfId="17" quotePrefix="1" applyNumberFormat="1" applyFont="1" applyBorder="1" applyAlignment="1">
      <alignment horizontal="center"/>
    </xf>
    <xf numFmtId="166" fontId="99" fillId="0" borderId="9" xfId="17" quotePrefix="1" applyNumberFormat="1" applyFont="1" applyBorder="1" applyAlignment="1">
      <alignment horizontal="center"/>
    </xf>
    <xf numFmtId="166" fontId="99" fillId="0" borderId="10" xfId="17" quotePrefix="1" applyNumberFormat="1" applyFont="1" applyBorder="1" applyAlignment="1">
      <alignment horizontal="center"/>
    </xf>
    <xf numFmtId="0" fontId="100" fillId="5" borderId="0" xfId="14" applyFont="1" applyFill="1"/>
    <xf numFmtId="0" fontId="4" fillId="0" borderId="0" xfId="1"/>
    <xf numFmtId="0" fontId="101" fillId="3" borderId="14" xfId="0" applyFont="1" applyFill="1" applyBorder="1" applyAlignment="1">
      <alignment vertical="center" wrapText="1"/>
    </xf>
    <xf numFmtId="0" fontId="101" fillId="3" borderId="14" xfId="0" applyFont="1" applyFill="1" applyBorder="1" applyAlignment="1">
      <alignment horizontal="center" vertical="center"/>
    </xf>
    <xf numFmtId="0" fontId="101" fillId="3" borderId="13" xfId="0" applyFont="1" applyFill="1" applyBorder="1" applyAlignment="1">
      <alignment horizontal="center" vertical="center"/>
    </xf>
    <xf numFmtId="0" fontId="101" fillId="3" borderId="15" xfId="0" applyFont="1" applyFill="1" applyBorder="1" applyAlignment="1">
      <alignment horizontal="center" vertical="center"/>
    </xf>
    <xf numFmtId="0" fontId="103" fillId="0" borderId="8" xfId="0" applyFont="1" applyBorder="1" applyAlignment="1">
      <alignment vertical="center"/>
    </xf>
    <xf numFmtId="0" fontId="103" fillId="0" borderId="0" xfId="0" applyFont="1" applyAlignment="1">
      <alignment vertical="center"/>
    </xf>
    <xf numFmtId="0" fontId="95" fillId="0" borderId="0" xfId="0" applyFont="1"/>
    <xf numFmtId="0" fontId="95" fillId="0" borderId="9" xfId="0" applyFont="1" applyBorder="1"/>
    <xf numFmtId="0" fontId="95" fillId="0" borderId="10" xfId="0" applyFont="1" applyBorder="1"/>
    <xf numFmtId="0" fontId="104" fillId="0" borderId="8" xfId="0" applyFont="1" applyBorder="1" applyAlignment="1">
      <alignment vertical="center"/>
    </xf>
    <xf numFmtId="0" fontId="106" fillId="0" borderId="0" xfId="0" applyFont="1" applyAlignment="1">
      <alignment vertical="center"/>
    </xf>
    <xf numFmtId="9" fontId="104" fillId="0" borderId="9" xfId="0" applyNumberFormat="1" applyFont="1" applyBorder="1" applyAlignment="1">
      <alignment horizontal="center" vertical="center"/>
    </xf>
    <xf numFmtId="9" fontId="104" fillId="0" borderId="0" xfId="0" applyNumberFormat="1" applyFont="1" applyAlignment="1">
      <alignment horizontal="center" vertical="center"/>
    </xf>
    <xf numFmtId="9" fontId="104" fillId="0" borderId="10" xfId="0" applyNumberFormat="1" applyFont="1" applyBorder="1" applyAlignment="1">
      <alignment horizontal="center" vertical="center"/>
    </xf>
    <xf numFmtId="0" fontId="104" fillId="0" borderId="9" xfId="0" applyFont="1" applyBorder="1" applyAlignment="1">
      <alignment horizontal="center" vertical="center"/>
    </xf>
    <xf numFmtId="0" fontId="104" fillId="0" borderId="0" xfId="0" applyFont="1" applyAlignment="1">
      <alignment horizontal="center" vertical="center"/>
    </xf>
    <xf numFmtId="0" fontId="104" fillId="0" borderId="10" xfId="0" applyFont="1" applyBorder="1" applyAlignment="1">
      <alignment horizontal="center" vertical="center"/>
    </xf>
    <xf numFmtId="10" fontId="104" fillId="0" borderId="0" xfId="0" applyNumberFormat="1" applyFont="1" applyAlignment="1">
      <alignment horizontal="center" vertical="center"/>
    </xf>
    <xf numFmtId="10" fontId="104" fillId="0" borderId="10" xfId="0" applyNumberFormat="1" applyFont="1" applyBorder="1" applyAlignment="1">
      <alignment horizontal="center" vertical="center"/>
    </xf>
    <xf numFmtId="10" fontId="104" fillId="0" borderId="9" xfId="0" applyNumberFormat="1" applyFont="1" applyBorder="1" applyAlignment="1">
      <alignment horizontal="center" vertical="center"/>
    </xf>
    <xf numFmtId="0" fontId="103" fillId="0" borderId="1" xfId="0" applyFont="1" applyBorder="1" applyAlignment="1">
      <alignment vertical="center"/>
    </xf>
    <xf numFmtId="0" fontId="103" fillId="0" borderId="3" xfId="0" applyFont="1" applyBorder="1" applyAlignment="1">
      <alignment vertical="center"/>
    </xf>
    <xf numFmtId="0" fontId="95" fillId="0" borderId="2" xfId="0" applyFont="1" applyBorder="1"/>
    <xf numFmtId="0" fontId="95" fillId="0" borderId="3" xfId="0" applyFont="1" applyBorder="1"/>
    <xf numFmtId="0" fontId="95" fillId="0" borderId="11" xfId="0" applyFont="1" applyBorder="1"/>
    <xf numFmtId="0" fontId="103" fillId="0" borderId="46" xfId="0" applyFont="1" applyBorder="1" applyAlignment="1">
      <alignment vertical="center"/>
    </xf>
    <xf numFmtId="0" fontId="103" fillId="0" borderId="47" xfId="0" applyFont="1" applyBorder="1" applyAlignment="1">
      <alignment vertical="center"/>
    </xf>
    <xf numFmtId="0" fontId="95" fillId="0" borderId="48" xfId="0" applyFont="1" applyBorder="1"/>
    <xf numFmtId="0" fontId="95" fillId="0" borderId="47" xfId="0" applyFont="1" applyBorder="1"/>
    <xf numFmtId="0" fontId="95" fillId="0" borderId="49" xfId="0" applyFont="1" applyBorder="1"/>
    <xf numFmtId="0" fontId="104" fillId="0" borderId="50" xfId="0" applyFont="1" applyBorder="1" applyAlignment="1">
      <alignment vertical="center"/>
    </xf>
    <xf numFmtId="0" fontId="106" fillId="0" borderId="51" xfId="0" applyFont="1" applyBorder="1" applyAlignment="1">
      <alignment vertical="center"/>
    </xf>
    <xf numFmtId="9" fontId="104" fillId="0" borderId="52" xfId="0" applyNumberFormat="1" applyFont="1" applyBorder="1" applyAlignment="1">
      <alignment horizontal="center" vertical="center"/>
    </xf>
    <xf numFmtId="9" fontId="104" fillId="0" borderId="51" xfId="0" applyNumberFormat="1" applyFont="1" applyBorder="1" applyAlignment="1">
      <alignment horizontal="center" vertical="center"/>
    </xf>
    <xf numFmtId="9" fontId="104" fillId="0" borderId="53" xfId="0" applyNumberFormat="1" applyFont="1" applyBorder="1" applyAlignment="1">
      <alignment horizontal="center" vertical="center"/>
    </xf>
    <xf numFmtId="0" fontId="107" fillId="0" borderId="0" xfId="0" applyFont="1" applyAlignment="1">
      <alignment horizontal="left" vertical="center" wrapText="1"/>
    </xf>
    <xf numFmtId="0" fontId="0" fillId="0" borderId="0" xfId="0" applyAlignment="1">
      <alignment horizontal="left" wrapText="1"/>
    </xf>
    <xf numFmtId="0" fontId="103" fillId="3" borderId="14" xfId="0" applyFont="1" applyFill="1" applyBorder="1" applyAlignment="1">
      <alignment vertical="center" wrapText="1"/>
    </xf>
    <xf numFmtId="0" fontId="103" fillId="3" borderId="14" xfId="0" applyFont="1" applyFill="1" applyBorder="1" applyAlignment="1">
      <alignment horizontal="center" vertical="center"/>
    </xf>
    <xf numFmtId="0" fontId="103" fillId="3" borderId="13" xfId="0" applyFont="1" applyFill="1" applyBorder="1" applyAlignment="1">
      <alignment horizontal="center" vertical="center"/>
    </xf>
    <xf numFmtId="0" fontId="103" fillId="3" borderId="15" xfId="0" applyFont="1" applyFill="1" applyBorder="1" applyAlignment="1">
      <alignment horizontal="center" vertical="center"/>
    </xf>
    <xf numFmtId="3" fontId="104" fillId="0" borderId="0" xfId="0" applyNumberFormat="1" applyFont="1" applyAlignment="1">
      <alignment horizontal="center" vertical="center"/>
    </xf>
    <xf numFmtId="3" fontId="104" fillId="0" borderId="10" xfId="0" applyNumberFormat="1" applyFont="1" applyBorder="1" applyAlignment="1">
      <alignment horizontal="center" vertical="center"/>
    </xf>
    <xf numFmtId="0" fontId="104" fillId="0" borderId="51" xfId="0" applyFont="1" applyBorder="1" applyAlignment="1">
      <alignment horizontal="center" vertical="center"/>
    </xf>
    <xf numFmtId="0" fontId="104" fillId="0" borderId="53" xfId="0" applyFont="1" applyBorder="1" applyAlignment="1">
      <alignment horizontal="center" vertical="center"/>
    </xf>
    <xf numFmtId="0" fontId="107" fillId="0" borderId="0" xfId="0" applyFont="1" applyAlignment="1">
      <alignment horizontal="left" vertical="center" wrapText="1"/>
    </xf>
    <xf numFmtId="0" fontId="107" fillId="0" borderId="0" xfId="0" applyFont="1" applyAlignment="1">
      <alignment horizontal="left" vertical="center"/>
    </xf>
    <xf numFmtId="0" fontId="107" fillId="0" borderId="47" xfId="0" applyFont="1" applyBorder="1" applyAlignment="1">
      <alignment horizontal="left" vertical="center"/>
    </xf>
    <xf numFmtId="0" fontId="20" fillId="3" borderId="2" xfId="0" applyFont="1" applyFill="1" applyBorder="1" applyAlignment="1">
      <alignment horizontal="center" vertical="center"/>
    </xf>
    <xf numFmtId="0" fontId="20" fillId="3" borderId="3" xfId="0" applyFont="1" applyFill="1" applyBorder="1" applyAlignment="1">
      <alignment horizontal="center" vertical="center"/>
    </xf>
    <xf numFmtId="0" fontId="20" fillId="3" borderId="11" xfId="0" applyFont="1" applyFill="1" applyBorder="1" applyAlignment="1">
      <alignment horizontal="center" vertical="center"/>
    </xf>
    <xf numFmtId="0" fontId="20" fillId="3" borderId="9" xfId="0" applyFont="1" applyFill="1" applyBorder="1" applyAlignment="1">
      <alignment horizontal="center" vertical="center"/>
    </xf>
    <xf numFmtId="0" fontId="20" fillId="3" borderId="0" xfId="0" applyFont="1" applyFill="1" applyAlignment="1">
      <alignment horizontal="center" vertical="center"/>
    </xf>
    <xf numFmtId="0" fontId="20" fillId="3" borderId="10" xfId="0" applyFont="1" applyFill="1" applyBorder="1" applyAlignment="1">
      <alignment horizontal="center" vertical="center"/>
    </xf>
    <xf numFmtId="0" fontId="18" fillId="0" borderId="0" xfId="0" applyFont="1" applyAlignment="1">
      <alignment horizontal="left" vertical="top" wrapText="1"/>
    </xf>
    <xf numFmtId="0" fontId="18" fillId="0" borderId="0" xfId="0" applyFont="1" applyAlignment="1">
      <alignment horizontal="left" vertical="center" wrapText="1"/>
    </xf>
    <xf numFmtId="0" fontId="1" fillId="4" borderId="1" xfId="39" applyFont="1" applyFill="1" applyBorder="1" applyAlignment="1">
      <alignment horizontal="left" vertical="center" wrapText="1"/>
    </xf>
    <xf numFmtId="0" fontId="1" fillId="4" borderId="8" xfId="39" applyFont="1" applyFill="1" applyBorder="1" applyAlignment="1">
      <alignment horizontal="left" vertical="center"/>
    </xf>
    <xf numFmtId="0" fontId="1" fillId="4" borderId="4" xfId="39" applyFont="1" applyFill="1" applyBorder="1" applyAlignment="1">
      <alignment horizontal="left" vertical="center"/>
    </xf>
    <xf numFmtId="0" fontId="1" fillId="4" borderId="2" xfId="39" applyFont="1" applyFill="1" applyBorder="1" applyAlignment="1">
      <alignment horizontal="center" vertical="center" wrapText="1"/>
    </xf>
    <xf numFmtId="0" fontId="1" fillId="4" borderId="3" xfId="39" applyFont="1" applyFill="1" applyBorder="1" applyAlignment="1">
      <alignment horizontal="center" vertical="center" wrapText="1"/>
    </xf>
    <xf numFmtId="0" fontId="1" fillId="4" borderId="11" xfId="39" applyFont="1" applyFill="1" applyBorder="1" applyAlignment="1">
      <alignment horizontal="center" vertical="center" wrapText="1"/>
    </xf>
    <xf numFmtId="0" fontId="1" fillId="4" borderId="9" xfId="39" applyFont="1" applyFill="1" applyBorder="1" applyAlignment="1">
      <alignment horizontal="center" vertical="center" wrapText="1"/>
    </xf>
    <xf numFmtId="0" fontId="1" fillId="4" borderId="0" xfId="39" applyFont="1" applyFill="1" applyAlignment="1">
      <alignment horizontal="center" vertical="center" wrapText="1"/>
    </xf>
    <xf numFmtId="0" fontId="1" fillId="4" borderId="10" xfId="39" applyFont="1" applyFill="1" applyBorder="1" applyAlignment="1">
      <alignment horizontal="center" vertical="center" wrapText="1"/>
    </xf>
    <xf numFmtId="0" fontId="1" fillId="4" borderId="2" xfId="39" applyFont="1" applyFill="1" applyBorder="1" applyAlignment="1">
      <alignment horizontal="center" vertical="center"/>
    </xf>
    <xf numFmtId="0" fontId="1" fillId="4" borderId="11" xfId="39" applyFont="1" applyFill="1" applyBorder="1" applyAlignment="1">
      <alignment horizontal="center" vertical="center"/>
    </xf>
    <xf numFmtId="0" fontId="83" fillId="4" borderId="9" xfId="0" applyFont="1" applyFill="1" applyBorder="1" applyAlignment="1">
      <alignment horizontal="center" vertical="top"/>
    </xf>
    <xf numFmtId="0" fontId="83" fillId="4" borderId="0" xfId="0" applyFont="1" applyFill="1" applyAlignment="1">
      <alignment horizontal="center" vertical="top"/>
    </xf>
    <xf numFmtId="0" fontId="83" fillId="4" borderId="10" xfId="0" applyFont="1" applyFill="1" applyBorder="1" applyAlignment="1">
      <alignment horizontal="center" vertical="top"/>
    </xf>
    <xf numFmtId="0" fontId="1" fillId="4" borderId="9" xfId="39" quotePrefix="1" applyFont="1" applyFill="1" applyBorder="1" applyAlignment="1">
      <alignment horizontal="center" vertical="center"/>
    </xf>
    <xf numFmtId="0" fontId="1" fillId="4" borderId="10" xfId="39" applyFont="1" applyFill="1" applyBorder="1" applyAlignment="1">
      <alignment horizontal="center" vertical="center"/>
    </xf>
    <xf numFmtId="0" fontId="82" fillId="4" borderId="2" xfId="0" applyFont="1" applyFill="1" applyBorder="1" applyAlignment="1">
      <alignment horizontal="center" vertical="center"/>
    </xf>
    <xf numFmtId="0" fontId="82" fillId="4" borderId="3" xfId="0" applyFont="1" applyFill="1" applyBorder="1" applyAlignment="1">
      <alignment horizontal="center" vertical="center"/>
    </xf>
    <xf numFmtId="0" fontId="82" fillId="4" borderId="11" xfId="0" applyFont="1" applyFill="1" applyBorder="1" applyAlignment="1">
      <alignment horizontal="center" vertical="center"/>
    </xf>
    <xf numFmtId="0" fontId="20" fillId="4" borderId="2" xfId="0" applyFont="1" applyFill="1" applyBorder="1" applyAlignment="1">
      <alignment horizontal="center" vertical="top"/>
    </xf>
    <xf numFmtId="0" fontId="20" fillId="4" borderId="3" xfId="0" applyFont="1" applyFill="1" applyBorder="1" applyAlignment="1">
      <alignment horizontal="center" vertical="top"/>
    </xf>
    <xf numFmtId="0" fontId="20" fillId="4" borderId="11" xfId="0" applyFont="1" applyFill="1" applyBorder="1" applyAlignment="1">
      <alignment horizontal="center" vertical="top"/>
    </xf>
    <xf numFmtId="1" fontId="1" fillId="3" borderId="2" xfId="0" applyNumberFormat="1" applyFont="1" applyFill="1" applyBorder="1" applyAlignment="1">
      <alignment horizontal="center" vertical="center"/>
    </xf>
    <xf numFmtId="1" fontId="1" fillId="3" borderId="3" xfId="0" applyNumberFormat="1" applyFont="1" applyFill="1" applyBorder="1" applyAlignment="1">
      <alignment horizontal="center" vertical="center"/>
    </xf>
    <xf numFmtId="1" fontId="1" fillId="3" borderId="11" xfId="0" applyNumberFormat="1"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11" xfId="0" applyFont="1" applyFill="1" applyBorder="1" applyAlignment="1">
      <alignment horizontal="center" vertical="center"/>
    </xf>
    <xf numFmtId="0" fontId="82" fillId="3" borderId="2" xfId="0" applyFont="1" applyFill="1" applyBorder="1" applyAlignment="1">
      <alignment horizontal="center"/>
    </xf>
    <xf numFmtId="0" fontId="82" fillId="3" borderId="11" xfId="0" applyFont="1" applyFill="1" applyBorder="1" applyAlignment="1">
      <alignment horizontal="center"/>
    </xf>
    <xf numFmtId="0" fontId="1" fillId="3" borderId="3" xfId="0" applyFont="1" applyFill="1" applyBorder="1" applyAlignment="1">
      <alignment horizontal="center"/>
    </xf>
    <xf numFmtId="0" fontId="98" fillId="3" borderId="2" xfId="0" applyFont="1" applyFill="1" applyBorder="1" applyAlignment="1">
      <alignment horizontal="center" vertical="top"/>
    </xf>
    <xf numFmtId="0" fontId="16" fillId="0" borderId="0" xfId="24" quotePrefix="1" applyFont="1" applyAlignment="1">
      <alignment horizontal="left" vertical="center" wrapText="1"/>
    </xf>
    <xf numFmtId="0" fontId="75" fillId="3" borderId="2" xfId="24" applyFont="1" applyFill="1" applyBorder="1" applyAlignment="1">
      <alignment horizontal="center" vertical="center"/>
    </xf>
    <xf numFmtId="0" fontId="75" fillId="3" borderId="3" xfId="24" applyFont="1" applyFill="1" applyBorder="1" applyAlignment="1">
      <alignment horizontal="center" vertical="center"/>
    </xf>
    <xf numFmtId="0" fontId="75" fillId="3" borderId="11" xfId="24" applyFont="1" applyFill="1" applyBorder="1" applyAlignment="1">
      <alignment horizontal="center" vertical="center"/>
    </xf>
    <xf numFmtId="0" fontId="1" fillId="3" borderId="2" xfId="0" applyFont="1" applyFill="1" applyBorder="1" applyAlignment="1">
      <alignment horizontal="center" vertical="top"/>
    </xf>
    <xf numFmtId="0" fontId="1" fillId="3" borderId="3" xfId="0" applyFont="1" applyFill="1" applyBorder="1" applyAlignment="1">
      <alignment horizontal="center" vertical="top"/>
    </xf>
    <xf numFmtId="0" fontId="1" fillId="3" borderId="11" xfId="0" applyFont="1" applyFill="1" applyBorder="1" applyAlignment="1">
      <alignment horizontal="center" vertical="top"/>
    </xf>
    <xf numFmtId="0" fontId="91" fillId="5" borderId="0" xfId="44" applyFont="1" applyFill="1" applyAlignment="1">
      <alignment horizontal="left" vertical="center"/>
    </xf>
    <xf numFmtId="0" fontId="94" fillId="3" borderId="2" xfId="0" applyFont="1" applyFill="1" applyBorder="1" applyAlignment="1">
      <alignment horizontal="center" vertical="top"/>
    </xf>
    <xf numFmtId="0" fontId="94" fillId="3" borderId="3" xfId="0" applyFont="1" applyFill="1" applyBorder="1" applyAlignment="1">
      <alignment horizontal="center" vertical="top"/>
    </xf>
    <xf numFmtId="0" fontId="94" fillId="3" borderId="11" xfId="0" applyFont="1" applyFill="1" applyBorder="1" applyAlignment="1">
      <alignment horizontal="center" vertical="top"/>
    </xf>
    <xf numFmtId="0" fontId="15" fillId="5" borderId="1" xfId="8" applyFont="1" applyFill="1" applyBorder="1" applyAlignment="1">
      <alignment horizontal="center" vertical="center" wrapText="1"/>
    </xf>
    <xf numFmtId="0" fontId="15" fillId="5" borderId="8" xfId="8" applyFont="1" applyFill="1" applyBorder="1" applyAlignment="1">
      <alignment horizontal="center" vertical="center" wrapText="1"/>
    </xf>
    <xf numFmtId="0" fontId="15" fillId="5" borderId="4" xfId="8" applyFont="1" applyFill="1" applyBorder="1" applyAlignment="1">
      <alignment horizontal="center" vertical="center" wrapText="1"/>
    </xf>
    <xf numFmtId="0" fontId="20" fillId="3" borderId="2"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11" xfId="0" applyFont="1" applyFill="1" applyBorder="1" applyAlignment="1">
      <alignment horizontal="center" vertical="center" wrapText="1"/>
    </xf>
    <xf numFmtId="0" fontId="20" fillId="3" borderId="9" xfId="0" applyFont="1" applyFill="1" applyBorder="1" applyAlignment="1">
      <alignment horizontal="center" vertical="center" wrapText="1"/>
    </xf>
    <xf numFmtId="0" fontId="20" fillId="3" borderId="0" xfId="0" applyFont="1" applyFill="1" applyAlignment="1">
      <alignment horizontal="center" vertical="center" wrapText="1"/>
    </xf>
    <xf numFmtId="0" fontId="20" fillId="3" borderId="10" xfId="0" applyFont="1" applyFill="1" applyBorder="1" applyAlignment="1">
      <alignment horizontal="center" vertical="center" wrapText="1"/>
    </xf>
    <xf numFmtId="0" fontId="1" fillId="3" borderId="2" xfId="8" applyFont="1" applyFill="1" applyBorder="1" applyAlignment="1">
      <alignment horizontal="left" vertical="center" wrapText="1"/>
    </xf>
    <xf numFmtId="0" fontId="1" fillId="3" borderId="11" xfId="8" applyFont="1" applyFill="1" applyBorder="1" applyAlignment="1">
      <alignment horizontal="left" vertical="center" wrapText="1"/>
    </xf>
    <xf numFmtId="0" fontId="1" fillId="3" borderId="2" xfId="8" applyFont="1" applyFill="1" applyBorder="1" applyAlignment="1">
      <alignment horizontal="center" vertical="top" wrapText="1"/>
    </xf>
    <xf numFmtId="0" fontId="1" fillId="3" borderId="3" xfId="8" applyFont="1" applyFill="1" applyBorder="1" applyAlignment="1">
      <alignment horizontal="center" vertical="top" wrapText="1"/>
    </xf>
    <xf numFmtId="0" fontId="1" fillId="3" borderId="11" xfId="8" applyFont="1" applyFill="1" applyBorder="1" applyAlignment="1">
      <alignment horizontal="center" vertical="top" wrapText="1"/>
    </xf>
    <xf numFmtId="0" fontId="91" fillId="5" borderId="0" xfId="24" quotePrefix="1" applyFont="1" applyFill="1" applyAlignment="1">
      <alignment horizontal="left" vertical="center" wrapText="1"/>
    </xf>
    <xf numFmtId="0" fontId="91" fillId="5" borderId="0" xfId="24" applyFont="1" applyFill="1" applyAlignment="1">
      <alignment horizontal="left" vertical="center" wrapText="1"/>
    </xf>
    <xf numFmtId="0" fontId="91" fillId="5" borderId="0" xfId="24" quotePrefix="1" applyFont="1" applyFill="1" applyAlignment="1">
      <alignment horizontal="left" vertical="top" wrapText="1"/>
    </xf>
    <xf numFmtId="0" fontId="91" fillId="5" borderId="0" xfId="24" applyFont="1" applyFill="1" applyAlignment="1">
      <alignment horizontal="left" vertical="top" wrapText="1"/>
    </xf>
    <xf numFmtId="0" fontId="29" fillId="2" borderId="0" xfId="0" applyFont="1" applyFill="1" applyAlignment="1">
      <alignment horizontal="left" vertical="center" wrapText="1"/>
    </xf>
    <xf numFmtId="0" fontId="18" fillId="0" borderId="0" xfId="0" applyFont="1" applyAlignment="1">
      <alignment horizontal="left" wrapText="1"/>
    </xf>
    <xf numFmtId="0" fontId="18" fillId="2" borderId="0" xfId="0" applyFont="1" applyFill="1" applyAlignment="1">
      <alignment horizontal="left" wrapText="1"/>
    </xf>
    <xf numFmtId="0" fontId="18" fillId="2" borderId="0" xfId="0" applyFont="1" applyFill="1" applyAlignment="1">
      <alignment horizontal="left" vertical="center" wrapText="1"/>
    </xf>
    <xf numFmtId="0" fontId="38" fillId="4" borderId="11"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3" xfId="0" applyFont="1" applyFill="1" applyBorder="1" applyAlignment="1">
      <alignment horizontal="center" vertical="center" wrapText="1"/>
    </xf>
    <xf numFmtId="0" fontId="38" fillId="4" borderId="6"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5" xfId="0" applyFont="1" applyFill="1" applyBorder="1" applyAlignment="1">
      <alignment horizontal="center" vertical="center" wrapText="1"/>
    </xf>
    <xf numFmtId="0" fontId="29" fillId="0" borderId="0" xfId="0" applyFont="1" applyAlignment="1">
      <alignment horizontal="left" wrapText="1"/>
    </xf>
    <xf numFmtId="0" fontId="28" fillId="4" borderId="2" xfId="0" applyFont="1" applyFill="1" applyBorder="1" applyAlignment="1">
      <alignment horizontal="center" vertical="center"/>
    </xf>
    <xf numFmtId="0" fontId="28" fillId="4" borderId="3" xfId="0" applyFont="1" applyFill="1" applyBorder="1" applyAlignment="1">
      <alignment horizontal="center" vertical="center"/>
    </xf>
    <xf numFmtId="0" fontId="28" fillId="4" borderId="11" xfId="0" applyFont="1" applyFill="1" applyBorder="1" applyAlignment="1">
      <alignment horizontal="center" vertical="center"/>
    </xf>
    <xf numFmtId="0" fontId="28" fillId="4" borderId="9" xfId="0" applyFont="1" applyFill="1" applyBorder="1" applyAlignment="1">
      <alignment horizontal="center" vertical="center"/>
    </xf>
    <xf numFmtId="0" fontId="28" fillId="4" borderId="0" xfId="0" applyFont="1" applyFill="1" applyAlignment="1">
      <alignment horizontal="center" vertical="center"/>
    </xf>
    <xf numFmtId="0" fontId="28" fillId="4" borderId="10" xfId="0" applyFont="1" applyFill="1" applyBorder="1" applyAlignment="1">
      <alignment horizontal="center" vertical="center"/>
    </xf>
    <xf numFmtId="0" fontId="22" fillId="0" borderId="0" xfId="0" applyFont="1" applyAlignment="1">
      <alignment vertical="center"/>
    </xf>
    <xf numFmtId="0" fontId="18" fillId="0" borderId="0" xfId="0" applyFont="1" applyAlignment="1"/>
    <xf numFmtId="0" fontId="29" fillId="0" borderId="0" xfId="0" applyFont="1" applyAlignment="1"/>
    <xf numFmtId="0" fontId="29" fillId="0" borderId="0" xfId="0" applyFont="1" applyAlignment="1">
      <alignment horizontal="left" vertical="top" wrapText="1"/>
    </xf>
    <xf numFmtId="0" fontId="16" fillId="0" borderId="0" xfId="0" applyFont="1" applyAlignment="1">
      <alignment horizontal="left" vertical="center" wrapText="1"/>
    </xf>
    <xf numFmtId="0" fontId="39" fillId="4" borderId="2" xfId="0" applyFont="1" applyFill="1" applyBorder="1" applyAlignment="1">
      <alignment horizontal="center" vertical="center"/>
    </xf>
    <xf numFmtId="0" fontId="39" fillId="4" borderId="3" xfId="0" applyFont="1" applyFill="1" applyBorder="1" applyAlignment="1">
      <alignment horizontal="center" vertical="center"/>
    </xf>
    <xf numFmtId="0" fontId="39" fillId="4" borderId="11" xfId="0" applyFont="1" applyFill="1" applyBorder="1" applyAlignment="1">
      <alignment horizontal="center" vertical="center"/>
    </xf>
    <xf numFmtId="0" fontId="39" fillId="4" borderId="9" xfId="0" applyFont="1" applyFill="1" applyBorder="1" applyAlignment="1">
      <alignment horizontal="center" vertical="center"/>
    </xf>
    <xf numFmtId="0" fontId="39" fillId="4" borderId="0" xfId="0" applyFont="1" applyFill="1" applyAlignment="1">
      <alignment horizontal="center" vertical="center"/>
    </xf>
    <xf numFmtId="0" fontId="39" fillId="4" borderId="10" xfId="0" applyFont="1" applyFill="1" applyBorder="1" applyAlignment="1">
      <alignment horizontal="center" vertical="center"/>
    </xf>
    <xf numFmtId="0" fontId="79" fillId="0" borderId="0" xfId="0" quotePrefix="1" applyFont="1" applyAlignment="1">
      <alignment horizontal="left" vertical="center" wrapText="1"/>
    </xf>
    <xf numFmtId="0" fontId="79" fillId="0" borderId="0" xfId="0" applyFont="1" applyAlignment="1">
      <alignment horizontal="left" vertical="center" wrapText="1"/>
    </xf>
    <xf numFmtId="0" fontId="39" fillId="4" borderId="2" xfId="0" applyFont="1" applyFill="1" applyBorder="1" applyAlignment="1">
      <alignment horizontal="center" vertical="center" wrapText="1"/>
    </xf>
    <xf numFmtId="0" fontId="39" fillId="4" borderId="5" xfId="0" applyFont="1" applyFill="1" applyBorder="1" applyAlignment="1">
      <alignment horizontal="center" vertical="center" wrapText="1"/>
    </xf>
    <xf numFmtId="0" fontId="39" fillId="4" borderId="6" xfId="0" applyFont="1" applyFill="1" applyBorder="1" applyAlignment="1">
      <alignment horizontal="center" vertical="center"/>
    </xf>
    <xf numFmtId="0" fontId="39" fillId="4" borderId="11" xfId="0" applyFont="1" applyFill="1" applyBorder="1" applyAlignment="1">
      <alignment horizontal="center" vertical="center" wrapText="1"/>
    </xf>
    <xf numFmtId="0" fontId="39" fillId="4" borderId="7" xfId="0" applyFont="1" applyFill="1" applyBorder="1" applyAlignment="1">
      <alignment horizontal="center" vertical="center" wrapText="1"/>
    </xf>
    <xf numFmtId="0" fontId="39" fillId="4" borderId="3" xfId="0" applyFont="1" applyFill="1" applyBorder="1" applyAlignment="1">
      <alignment horizontal="center" vertical="center" wrapText="1"/>
    </xf>
    <xf numFmtId="0" fontId="39" fillId="4" borderId="6" xfId="0" applyFont="1" applyFill="1" applyBorder="1" applyAlignment="1">
      <alignment horizontal="center" vertical="center" wrapText="1"/>
    </xf>
    <xf numFmtId="0" fontId="39" fillId="4" borderId="2" xfId="0" applyFont="1" applyFill="1" applyBorder="1" applyAlignment="1">
      <alignment horizontal="center" vertical="top"/>
    </xf>
    <xf numFmtId="0" fontId="39" fillId="4" borderId="3" xfId="0" applyFont="1" applyFill="1" applyBorder="1" applyAlignment="1">
      <alignment horizontal="center" vertical="top"/>
    </xf>
    <xf numFmtId="0" fontId="39" fillId="4" borderId="11" xfId="0" applyFont="1" applyFill="1" applyBorder="1" applyAlignment="1">
      <alignment horizontal="center" vertical="top"/>
    </xf>
    <xf numFmtId="0" fontId="45" fillId="3" borderId="0" xfId="1" applyFont="1" applyFill="1" applyBorder="1" applyAlignment="1">
      <alignment horizontal="left"/>
    </xf>
    <xf numFmtId="0" fontId="38" fillId="3" borderId="2" xfId="0" applyFont="1" applyFill="1" applyBorder="1" applyAlignment="1">
      <alignment horizontal="center" vertical="center" wrapText="1"/>
    </xf>
    <xf numFmtId="0" fontId="38" fillId="3" borderId="3" xfId="0" applyFont="1" applyFill="1" applyBorder="1" applyAlignment="1">
      <alignment horizontal="center" vertical="center" wrapText="1"/>
    </xf>
    <xf numFmtId="0" fontId="38" fillId="3" borderId="11" xfId="0" applyFont="1" applyFill="1" applyBorder="1" applyAlignment="1">
      <alignment horizontal="center" vertical="center" wrapText="1"/>
    </xf>
    <xf numFmtId="0" fontId="38" fillId="3" borderId="2" xfId="0" applyFont="1" applyFill="1" applyBorder="1" applyAlignment="1">
      <alignment horizontal="center" wrapText="1"/>
    </xf>
    <xf numFmtId="0" fontId="38" fillId="3" borderId="11" xfId="0" applyFont="1" applyFill="1" applyBorder="1" applyAlignment="1">
      <alignment horizontal="center" wrapText="1"/>
    </xf>
    <xf numFmtId="0" fontId="40" fillId="0" borderId="0" xfId="0" applyFont="1" applyAlignment="1">
      <alignment horizontal="left" vertical="top" wrapText="1"/>
    </xf>
    <xf numFmtId="0" fontId="38" fillId="4" borderId="0" xfId="0" applyFont="1" applyFill="1" applyAlignment="1">
      <alignment horizontal="center"/>
    </xf>
    <xf numFmtId="0" fontId="40" fillId="0" borderId="0" xfId="0" applyFont="1" applyAlignment="1">
      <alignment horizontal="left" vertical="top"/>
    </xf>
    <xf numFmtId="0" fontId="37" fillId="0" borderId="5" xfId="0" applyFont="1" applyBorder="1" applyAlignment="1"/>
    <xf numFmtId="0" fontId="37" fillId="0" borderId="6" xfId="0" applyFont="1" applyBorder="1" applyAlignment="1"/>
    <xf numFmtId="0" fontId="37" fillId="0" borderId="7" xfId="0" applyFont="1" applyBorder="1" applyAlignment="1"/>
    <xf numFmtId="0" fontId="40" fillId="0" borderId="0" xfId="0" applyFont="1" applyAlignment="1"/>
    <xf numFmtId="0" fontId="40" fillId="2" borderId="3" xfId="0" applyFont="1" applyFill="1" applyBorder="1" applyAlignment="1"/>
    <xf numFmtId="0" fontId="37" fillId="2" borderId="9" xfId="0" applyFont="1" applyFill="1" applyBorder="1" applyAlignment="1">
      <alignment horizontal="center"/>
    </xf>
    <xf numFmtId="0" fontId="37" fillId="2" borderId="0" xfId="0" applyFont="1" applyFill="1" applyAlignment="1">
      <alignment horizontal="center"/>
    </xf>
    <xf numFmtId="0" fontId="37" fillId="2" borderId="10" xfId="0" applyFont="1" applyFill="1" applyBorder="1" applyAlignment="1">
      <alignment horizontal="center"/>
    </xf>
    <xf numFmtId="0" fontId="37" fillId="2" borderId="9" xfId="0" applyFont="1" applyFill="1" applyBorder="1" applyAlignment="1">
      <alignment horizontal="left"/>
    </xf>
    <xf numFmtId="0" fontId="37" fillId="2" borderId="0" xfId="0" applyFont="1" applyFill="1" applyAlignment="1">
      <alignment horizontal="left"/>
    </xf>
    <xf numFmtId="0" fontId="37" fillId="2" borderId="10" xfId="0" applyFont="1" applyFill="1" applyBorder="1" applyAlignment="1">
      <alignment horizontal="left"/>
    </xf>
    <xf numFmtId="0" fontId="40" fillId="2" borderId="9" xfId="0" applyFont="1" applyFill="1" applyBorder="1" applyAlignment="1"/>
    <xf numFmtId="0" fontId="40" fillId="2" borderId="0" xfId="0" applyFont="1" applyFill="1" applyAlignment="1"/>
    <xf numFmtId="0" fontId="40" fillId="2" borderId="10" xfId="0" applyFont="1" applyFill="1" applyBorder="1" applyAlignment="1"/>
    <xf numFmtId="0" fontId="37" fillId="2" borderId="9" xfId="0" applyFont="1" applyFill="1" applyBorder="1" applyAlignment="1"/>
    <xf numFmtId="0" fontId="37" fillId="2" borderId="0" xfId="0" applyFont="1" applyFill="1" applyAlignment="1"/>
    <xf numFmtId="0" fontId="37" fillId="2" borderId="10" xfId="0" applyFont="1" applyFill="1" applyBorder="1" applyAlignment="1"/>
    <xf numFmtId="0" fontId="40" fillId="0" borderId="10" xfId="0" applyFont="1" applyBorder="1" applyAlignment="1"/>
    <xf numFmtId="0" fontId="40" fillId="0" borderId="0" xfId="27" quotePrefix="1" applyFont="1" applyAlignment="1">
      <alignment horizontal="left" vertical="top" wrapText="1"/>
    </xf>
    <xf numFmtId="0" fontId="65" fillId="4" borderId="6" xfId="0" applyFont="1" applyFill="1" applyBorder="1" applyAlignment="1">
      <alignment horizontal="left" wrapText="1"/>
    </xf>
    <xf numFmtId="0" fontId="65" fillId="4" borderId="7" xfId="0" applyFont="1" applyFill="1" applyBorder="1" applyAlignment="1">
      <alignment horizontal="left" wrapText="1"/>
    </xf>
    <xf numFmtId="0" fontId="40" fillId="2" borderId="9" xfId="0" applyFont="1" applyFill="1" applyBorder="1" applyAlignment="1">
      <alignment wrapText="1"/>
    </xf>
    <xf numFmtId="0" fontId="40" fillId="2" borderId="0" xfId="0" applyFont="1" applyFill="1" applyAlignment="1">
      <alignment wrapText="1"/>
    </xf>
    <xf numFmtId="0" fontId="40" fillId="2" borderId="10" xfId="0" applyFont="1" applyFill="1" applyBorder="1" applyAlignment="1">
      <alignment wrapText="1"/>
    </xf>
    <xf numFmtId="0" fontId="37" fillId="2" borderId="2" xfId="0" applyFont="1" applyFill="1" applyBorder="1" applyAlignment="1">
      <alignment horizontal="left"/>
    </xf>
    <xf numFmtId="0" fontId="37" fillId="2" borderId="3" xfId="0" applyFont="1" applyFill="1" applyBorder="1" applyAlignment="1">
      <alignment horizontal="left"/>
    </xf>
    <xf numFmtId="0" fontId="37" fillId="2" borderId="11" xfId="0" applyFont="1" applyFill="1" applyBorder="1" applyAlignment="1">
      <alignment horizontal="left"/>
    </xf>
    <xf numFmtId="0" fontId="37" fillId="2" borderId="9" xfId="0" applyFont="1" applyFill="1" applyBorder="1" applyAlignment="1">
      <alignment horizontal="left" vertical="center" wrapText="1"/>
    </xf>
    <xf numFmtId="0" fontId="37" fillId="2" borderId="0" xfId="0" applyFont="1" applyFill="1" applyAlignment="1">
      <alignment horizontal="left" vertical="center" wrapText="1"/>
    </xf>
    <xf numFmtId="0" fontId="37" fillId="2" borderId="10" xfId="0" applyFont="1" applyFill="1" applyBorder="1" applyAlignment="1">
      <alignment horizontal="left" vertical="center" wrapText="1"/>
    </xf>
    <xf numFmtId="0" fontId="37" fillId="0" borderId="9" xfId="0" applyFont="1" applyBorder="1" applyAlignment="1"/>
    <xf numFmtId="0" fontId="37" fillId="0" borderId="0" xfId="0" applyFont="1" applyAlignment="1"/>
    <xf numFmtId="0" fontId="37" fillId="0" borderId="10" xfId="0" applyFont="1" applyBorder="1" applyAlignment="1"/>
    <xf numFmtId="0" fontId="37" fillId="0" borderId="2" xfId="0" applyFont="1" applyBorder="1" applyAlignment="1">
      <alignment horizontal="left"/>
    </xf>
    <xf numFmtId="0" fontId="37" fillId="0" borderId="3" xfId="0" applyFont="1" applyBorder="1" applyAlignment="1">
      <alignment horizontal="left"/>
    </xf>
    <xf numFmtId="0" fontId="37" fillId="0" borderId="11" xfId="0" applyFont="1" applyBorder="1" applyAlignment="1">
      <alignment horizontal="left"/>
    </xf>
    <xf numFmtId="0" fontId="40" fillId="0" borderId="9" xfId="0" applyFont="1" applyBorder="1" applyAlignment="1"/>
    <xf numFmtId="0" fontId="40" fillId="0" borderId="0" xfId="0" applyFont="1" applyAlignment="1">
      <alignment horizontal="left" vertical="center"/>
    </xf>
    <xf numFmtId="0" fontId="40" fillId="0" borderId="0" xfId="0" applyFont="1" applyAlignment="1">
      <alignment horizontal="left" vertical="center" wrapText="1"/>
    </xf>
    <xf numFmtId="0" fontId="40" fillId="0" borderId="10" xfId="0" applyFont="1" applyBorder="1" applyAlignment="1">
      <alignment horizontal="left" vertical="center" wrapText="1"/>
    </xf>
    <xf numFmtId="0" fontId="37" fillId="0" borderId="9" xfId="0" applyFont="1" applyBorder="1" applyAlignment="1">
      <alignment vertical="center"/>
    </xf>
    <xf numFmtId="0" fontId="37" fillId="0" borderId="0" xfId="0" applyFont="1" applyAlignment="1">
      <alignment vertical="center"/>
    </xf>
    <xf numFmtId="0" fontId="37" fillId="0" borderId="10" xfId="0" applyFont="1" applyBorder="1" applyAlignment="1">
      <alignment vertical="center"/>
    </xf>
    <xf numFmtId="0" fontId="40" fillId="2" borderId="5" xfId="0" applyFont="1" applyFill="1" applyBorder="1" applyAlignment="1"/>
    <xf numFmtId="0" fontId="40" fillId="2" borderId="6" xfId="0" applyFont="1" applyFill="1" applyBorder="1" applyAlignment="1"/>
    <xf numFmtId="0" fontId="40" fillId="2" borderId="7" xfId="0" applyFont="1" applyFill="1" applyBorder="1" applyAlignment="1"/>
    <xf numFmtId="0" fontId="39" fillId="3" borderId="2" xfId="24" applyFont="1" applyFill="1" applyBorder="1" applyAlignment="1">
      <alignment horizontal="center" vertical="center"/>
    </xf>
    <xf numFmtId="0" fontId="39" fillId="3" borderId="11" xfId="24" applyFont="1" applyFill="1" applyBorder="1" applyAlignment="1">
      <alignment horizontal="center" vertical="center"/>
    </xf>
    <xf numFmtId="0" fontId="38" fillId="3" borderId="2" xfId="4" applyFont="1" applyFill="1" applyBorder="1" applyAlignment="1">
      <alignment horizontal="center" vertical="center"/>
    </xf>
    <xf numFmtId="0" fontId="38" fillId="3" borderId="3" xfId="4" applyFont="1" applyFill="1" applyBorder="1" applyAlignment="1">
      <alignment horizontal="center" vertical="center"/>
    </xf>
    <xf numFmtId="0" fontId="38" fillId="3" borderId="11" xfId="4" applyFont="1" applyFill="1" applyBorder="1" applyAlignment="1">
      <alignment horizontal="center" vertical="center"/>
    </xf>
    <xf numFmtId="0" fontId="38" fillId="4" borderId="2" xfId="0" applyFont="1" applyFill="1" applyBorder="1" applyAlignment="1">
      <alignment horizontal="center" vertical="top"/>
    </xf>
    <xf numFmtId="0" fontId="38" fillId="4" borderId="11" xfId="0" applyFont="1" applyFill="1" applyBorder="1" applyAlignment="1">
      <alignment horizontal="center" vertical="top"/>
    </xf>
    <xf numFmtId="0" fontId="40" fillId="0" borderId="0" xfId="0" applyFont="1" applyAlignment="1">
      <alignment horizontal="left" wrapText="1"/>
    </xf>
    <xf numFmtId="0" fontId="38" fillId="3" borderId="2" xfId="0" applyFont="1" applyFill="1" applyBorder="1" applyAlignment="1">
      <alignment horizontal="center" vertical="top"/>
    </xf>
    <xf numFmtId="0" fontId="38" fillId="3" borderId="3" xfId="0" applyFont="1" applyFill="1" applyBorder="1" applyAlignment="1">
      <alignment horizontal="center" vertical="top"/>
    </xf>
    <xf numFmtId="0" fontId="38" fillId="3" borderId="11" xfId="0" applyFont="1" applyFill="1" applyBorder="1" applyAlignment="1">
      <alignment horizontal="center" vertical="top"/>
    </xf>
    <xf numFmtId="0" fontId="38" fillId="4" borderId="6" xfId="0" applyFont="1" applyFill="1" applyBorder="1" applyAlignment="1">
      <alignment horizontal="left"/>
    </xf>
    <xf numFmtId="0" fontId="38" fillId="4" borderId="7" xfId="0" applyFont="1" applyFill="1" applyBorder="1" applyAlignment="1">
      <alignment horizontal="left"/>
    </xf>
    <xf numFmtId="0" fontId="38" fillId="4" borderId="2" xfId="0" applyFont="1" applyFill="1" applyBorder="1" applyAlignment="1">
      <alignment horizontal="center"/>
    </xf>
    <xf numFmtId="0" fontId="38" fillId="4" borderId="11" xfId="0" applyFont="1" applyFill="1" applyBorder="1" applyAlignment="1">
      <alignment horizontal="center"/>
    </xf>
    <xf numFmtId="0" fontId="38" fillId="3" borderId="2" xfId="0" applyFont="1" applyFill="1" applyBorder="1" applyAlignment="1">
      <alignment horizontal="center" vertical="center"/>
    </xf>
    <xf numFmtId="0" fontId="38" fillId="3" borderId="3" xfId="0" applyFont="1" applyFill="1" applyBorder="1" applyAlignment="1">
      <alignment horizontal="center" vertical="center"/>
    </xf>
    <xf numFmtId="0" fontId="38" fillId="3" borderId="11" xfId="0" applyFont="1" applyFill="1" applyBorder="1" applyAlignment="1">
      <alignment horizontal="center" vertical="center"/>
    </xf>
    <xf numFmtId="0" fontId="37" fillId="2" borderId="9" xfId="0" applyFont="1" applyFill="1" applyBorder="1" applyAlignment="1">
      <alignment horizontal="left" indent="1"/>
    </xf>
    <xf numFmtId="0" fontId="37" fillId="2" borderId="0" xfId="0" applyFont="1" applyFill="1" applyAlignment="1">
      <alignment horizontal="left" indent="1"/>
    </xf>
    <xf numFmtId="0" fontId="37" fillId="2" borderId="10" xfId="0" applyFont="1" applyFill="1" applyBorder="1" applyAlignment="1">
      <alignment horizontal="left" indent="1"/>
    </xf>
    <xf numFmtId="0" fontId="37" fillId="2" borderId="9" xfId="0" applyFont="1" applyFill="1" applyBorder="1" applyAlignment="1">
      <alignment horizontal="left" wrapText="1"/>
    </xf>
    <xf numFmtId="0" fontId="37" fillId="2" borderId="0" xfId="0" applyFont="1" applyFill="1" applyAlignment="1">
      <alignment horizontal="left" wrapText="1"/>
    </xf>
    <xf numFmtId="0" fontId="37" fillId="2" borderId="10" xfId="0" applyFont="1" applyFill="1" applyBorder="1" applyAlignment="1">
      <alignment horizontal="left" wrapText="1"/>
    </xf>
    <xf numFmtId="0" fontId="39" fillId="4" borderId="2" xfId="0" applyFont="1" applyFill="1" applyBorder="1" applyAlignment="1">
      <alignment horizontal="center"/>
    </xf>
    <xf numFmtId="0" fontId="39" fillId="4" borderId="3" xfId="0" applyFont="1" applyFill="1" applyBorder="1" applyAlignment="1">
      <alignment horizontal="center"/>
    </xf>
    <xf numFmtId="0" fontId="39" fillId="4" borderId="11" xfId="0" applyFont="1" applyFill="1" applyBorder="1" applyAlignment="1">
      <alignment horizontal="center"/>
    </xf>
    <xf numFmtId="0" fontId="38" fillId="3" borderId="0" xfId="0" applyFont="1" applyFill="1" applyAlignment="1">
      <alignment horizontal="center"/>
    </xf>
    <xf numFmtId="0" fontId="40" fillId="0" borderId="9" xfId="0" applyFont="1" applyBorder="1" applyAlignment="1">
      <alignment horizontal="left" indent="10"/>
    </xf>
    <xf numFmtId="0" fontId="40" fillId="0" borderId="0" xfId="0" applyFont="1" applyAlignment="1">
      <alignment horizontal="left" indent="10"/>
    </xf>
    <xf numFmtId="0" fontId="40" fillId="0" borderId="10" xfId="0" applyFont="1" applyBorder="1" applyAlignment="1">
      <alignment horizontal="left" indent="10"/>
    </xf>
    <xf numFmtId="0" fontId="38" fillId="4" borderId="3" xfId="0" applyFont="1" applyFill="1" applyBorder="1" applyAlignment="1">
      <alignment horizontal="center" vertical="top"/>
    </xf>
    <xf numFmtId="0" fontId="38" fillId="4" borderId="3" xfId="0" applyFont="1" applyFill="1" applyBorder="1" applyAlignment="1">
      <alignment horizontal="center"/>
    </xf>
    <xf numFmtId="0" fontId="45" fillId="3" borderId="0" xfId="1" applyFont="1" applyFill="1" applyBorder="1" applyAlignment="1">
      <alignment horizontal="left" vertical="center"/>
    </xf>
    <xf numFmtId="0" fontId="40" fillId="0" borderId="9" xfId="0" applyFont="1" applyBorder="1" applyAlignment="1">
      <alignment vertical="center"/>
    </xf>
    <xf numFmtId="0" fontId="40" fillId="0" borderId="0" xfId="0" applyFont="1" applyAlignment="1">
      <alignment vertical="center"/>
    </xf>
    <xf numFmtId="0" fontId="40" fillId="0" borderId="10" xfId="0" applyFont="1" applyBorder="1" applyAlignment="1">
      <alignment vertical="center"/>
    </xf>
    <xf numFmtId="0" fontId="50" fillId="4" borderId="11" xfId="0" applyFont="1" applyFill="1" applyBorder="1" applyAlignment="1">
      <alignment horizontal="center" vertical="center" wrapText="1"/>
    </xf>
    <xf numFmtId="0" fontId="50" fillId="4" borderId="7" xfId="0" applyFont="1" applyFill="1" applyBorder="1" applyAlignment="1">
      <alignment horizontal="center" vertical="center" wrapText="1"/>
    </xf>
    <xf numFmtId="0" fontId="48" fillId="2" borderId="0" xfId="0" applyFont="1" applyFill="1" applyAlignment="1">
      <alignment horizontal="left"/>
    </xf>
    <xf numFmtId="0" fontId="50" fillId="3" borderId="2" xfId="0" applyFont="1" applyFill="1" applyBorder="1" applyAlignment="1">
      <alignment horizontal="center" vertical="top"/>
    </xf>
    <xf numFmtId="0" fontId="50" fillId="3" borderId="3" xfId="0" applyFont="1" applyFill="1" applyBorder="1" applyAlignment="1">
      <alignment horizontal="center" vertical="top"/>
    </xf>
    <xf numFmtId="0" fontId="50" fillId="3" borderId="11" xfId="0" applyFont="1" applyFill="1" applyBorder="1" applyAlignment="1">
      <alignment horizontal="center" vertical="top"/>
    </xf>
    <xf numFmtId="0" fontId="50" fillId="4" borderId="2" xfId="0" applyFont="1" applyFill="1" applyBorder="1" applyAlignment="1">
      <alignment horizontal="center" vertical="top"/>
    </xf>
    <xf numFmtId="0" fontId="50" fillId="4" borderId="11" xfId="0" applyFont="1" applyFill="1" applyBorder="1" applyAlignment="1">
      <alignment horizontal="center" vertical="top"/>
    </xf>
    <xf numFmtId="0" fontId="50" fillId="4" borderId="3" xfId="0" applyFont="1" applyFill="1" applyBorder="1" applyAlignment="1">
      <alignment horizontal="center" vertical="top"/>
    </xf>
    <xf numFmtId="0" fontId="50" fillId="4" borderId="2" xfId="0" applyFont="1" applyFill="1" applyBorder="1" applyAlignment="1">
      <alignment horizontal="center" vertical="center"/>
    </xf>
    <xf numFmtId="0" fontId="50" fillId="4" borderId="5" xfId="0" applyFont="1" applyFill="1" applyBorder="1" applyAlignment="1">
      <alignment horizontal="center" vertical="center"/>
    </xf>
    <xf numFmtId="0" fontId="16" fillId="6" borderId="0" xfId="14" applyFont="1" applyFill="1" applyAlignment="1">
      <alignment horizontal="left"/>
    </xf>
    <xf numFmtId="0" fontId="38" fillId="0" borderId="0" xfId="4" applyFont="1" applyAlignment="1">
      <alignment horizontal="center" vertical="center"/>
    </xf>
    <xf numFmtId="0" fontId="38" fillId="3" borderId="2" xfId="3" applyFont="1" applyFill="1" applyBorder="1" applyAlignment="1">
      <alignment horizontal="center" vertical="center"/>
    </xf>
    <xf numFmtId="0" fontId="38" fillId="3" borderId="3" xfId="3" applyFont="1" applyFill="1" applyBorder="1" applyAlignment="1">
      <alignment horizontal="center" vertical="center"/>
    </xf>
    <xf numFmtId="0" fontId="38" fillId="3" borderId="11" xfId="3" applyFont="1" applyFill="1" applyBorder="1" applyAlignment="1">
      <alignment horizontal="center" vertical="center"/>
    </xf>
    <xf numFmtId="0" fontId="38" fillId="3" borderId="2" xfId="3" applyFont="1" applyFill="1" applyBorder="1" applyAlignment="1">
      <alignment horizontal="center" vertical="center" wrapText="1"/>
    </xf>
    <xf numFmtId="0" fontId="38" fillId="3" borderId="11" xfId="3" applyFont="1" applyFill="1" applyBorder="1" applyAlignment="1">
      <alignment horizontal="center" vertical="center" wrapText="1"/>
    </xf>
    <xf numFmtId="0" fontId="37" fillId="5" borderId="0" xfId="3" applyFont="1" applyFill="1" applyAlignment="1">
      <alignment horizontal="center"/>
    </xf>
    <xf numFmtId="0" fontId="40" fillId="5" borderId="0" xfId="3" applyFont="1" applyFill="1" applyAlignment="1">
      <alignment horizontal="center"/>
    </xf>
    <xf numFmtId="0" fontId="40" fillId="0" borderId="9" xfId="14" applyFont="1" applyBorder="1" applyAlignment="1">
      <alignment horizontal="left" wrapText="1"/>
    </xf>
    <xf numFmtId="0" fontId="40" fillId="0" borderId="0" xfId="14" applyFont="1" applyAlignment="1">
      <alignment horizontal="left" wrapText="1"/>
    </xf>
    <xf numFmtId="0" fontId="40" fillId="0" borderId="0" xfId="0" quotePrefix="1" applyFont="1" applyAlignment="1">
      <alignment horizontal="left" vertical="center" wrapText="1"/>
    </xf>
    <xf numFmtId="0" fontId="38" fillId="3" borderId="2" xfId="4" applyFont="1" applyFill="1" applyBorder="1" applyAlignment="1">
      <alignment horizontal="center" vertical="top"/>
    </xf>
    <xf numFmtId="0" fontId="38" fillId="3" borderId="3" xfId="4" applyFont="1" applyFill="1" applyBorder="1" applyAlignment="1">
      <alignment horizontal="center" vertical="top"/>
    </xf>
    <xf numFmtId="0" fontId="38" fillId="3" borderId="11" xfId="4" applyFont="1" applyFill="1" applyBorder="1" applyAlignment="1">
      <alignment horizontal="center" vertical="top"/>
    </xf>
    <xf numFmtId="0" fontId="38" fillId="3" borderId="2" xfId="3" applyFont="1" applyFill="1" applyBorder="1" applyAlignment="1">
      <alignment horizontal="center" vertical="top" wrapText="1"/>
    </xf>
    <xf numFmtId="0" fontId="38" fillId="3" borderId="11" xfId="3" applyFont="1" applyFill="1" applyBorder="1" applyAlignment="1">
      <alignment horizontal="center" vertical="top" wrapText="1"/>
    </xf>
    <xf numFmtId="0" fontId="38" fillId="3" borderId="2" xfId="3" applyFont="1" applyFill="1" applyBorder="1" applyAlignment="1">
      <alignment horizontal="center" vertical="top"/>
    </xf>
    <xf numFmtId="0" fontId="38" fillId="3" borderId="3" xfId="3" applyFont="1" applyFill="1" applyBorder="1" applyAlignment="1">
      <alignment horizontal="center" vertical="top"/>
    </xf>
    <xf numFmtId="0" fontId="38" fillId="3" borderId="11" xfId="3" applyFont="1" applyFill="1" applyBorder="1" applyAlignment="1">
      <alignment horizontal="center" vertical="top"/>
    </xf>
    <xf numFmtId="0" fontId="72" fillId="0" borderId="3" xfId="0" applyFont="1" applyBorder="1" applyAlignment="1">
      <alignment horizontal="left" vertical="center" wrapText="1"/>
    </xf>
    <xf numFmtId="0" fontId="72" fillId="0" borderId="0" xfId="0" applyFont="1" applyAlignment="1">
      <alignment horizontal="left" vertical="center" wrapText="1"/>
    </xf>
    <xf numFmtId="0" fontId="46" fillId="0" borderId="0" xfId="0" applyFont="1" applyAlignment="1">
      <alignment horizontal="left" vertical="center" wrapText="1"/>
    </xf>
    <xf numFmtId="0" fontId="38" fillId="3" borderId="9" xfId="0" applyFont="1" applyFill="1" applyBorder="1" applyAlignment="1">
      <alignment horizontal="center" vertical="center"/>
    </xf>
    <xf numFmtId="0" fontId="38" fillId="3" borderId="0" xfId="0" applyFont="1" applyFill="1" applyAlignment="1">
      <alignment horizontal="center" vertical="center"/>
    </xf>
    <xf numFmtId="0" fontId="38" fillId="3" borderId="10" xfId="0" applyFont="1" applyFill="1" applyBorder="1" applyAlignment="1">
      <alignment horizontal="center" vertical="center"/>
    </xf>
  </cellXfs>
  <cellStyles count="48">
    <cellStyle name="Comma" xfId="13" xr:uid="{CC065BED-03AA-6E4D-801F-85EA3C15638D}"/>
    <cellStyle name="Comma 2 2 2" xfId="23" xr:uid="{7E999077-5337-284A-AF07-25BF9BDC9116}"/>
    <cellStyle name="Hipervínculo" xfId="1" builtinId="8"/>
    <cellStyle name="Millares" xfId="38" builtinId="3"/>
    <cellStyle name="Millares 10" xfId="16" xr:uid="{9FE900D3-D866-AF4D-9717-EB7A13F010DE}"/>
    <cellStyle name="Millares 10 2 10" xfId="19" xr:uid="{FA1AFB30-0F3B-9943-AB55-87314C4995EB}"/>
    <cellStyle name="Millares 106" xfId="21" xr:uid="{BEA48B26-94C0-0D44-9424-5D6A5BF561E1}"/>
    <cellStyle name="Millares 15 2 3" xfId="33" xr:uid="{81A7301C-CCA7-4D67-A35F-AEA9EC489FF8}"/>
    <cellStyle name="Millares 19" xfId="6" xr:uid="{9DC96D1E-D003-874F-8EFC-6600009333A1}"/>
    <cellStyle name="Millares 19 37" xfId="25" xr:uid="{21D3A1F2-A802-4015-B346-1261A34B9ABA}"/>
    <cellStyle name="Millares 2" xfId="10" xr:uid="{BC459737-EE83-BB4A-8A5E-3EE592042663}"/>
    <cellStyle name="Millares 2 2 12" xfId="5" xr:uid="{DD332994-4AFA-EF45-A808-8132347B5B8C}"/>
    <cellStyle name="Millares 265" xfId="40" xr:uid="{92E3CF07-2DDA-4B38-A55B-CCEECD48631E}"/>
    <cellStyle name="Millares 6" xfId="28" xr:uid="{E140615E-6CED-4D44-A954-5452732D1E5F}"/>
    <cellStyle name="Millares 8" xfId="9" xr:uid="{111122A9-92D0-5E46-9337-AD6CA5898934}"/>
    <cellStyle name="Normal" xfId="0" builtinId="0"/>
    <cellStyle name="Normal 10" xfId="8" xr:uid="{986AD9E1-8EF7-3443-B01C-81B4BF2BAC0E}"/>
    <cellStyle name="Normal 10 5 2" xfId="27" xr:uid="{A3E5924A-AF65-46D6-9DD2-BC63DDF30177}"/>
    <cellStyle name="Normal 2" xfId="3" xr:uid="{57C85D6F-C03C-1D4D-9BD4-42CED15AA3F2}"/>
    <cellStyle name="Normal 2 2" xfId="4" xr:uid="{AC9A0221-D7A2-3E4A-AB5D-F7A6EB27FB7C}"/>
    <cellStyle name="Normal 2 2 2 2" xfId="42" xr:uid="{06C82509-35CE-4868-B1F3-5FCDC0955A18}"/>
    <cellStyle name="Normal 3" xfId="26" xr:uid="{B024E29F-2A3B-4972-BF13-4D1DF134F582}"/>
    <cellStyle name="Normal 3 13" xfId="32" xr:uid="{58674EFF-F9BC-4482-A2F2-A80EE592A862}"/>
    <cellStyle name="Normal 3 8" xfId="44" xr:uid="{9820288C-601B-4366-ABA7-D8E6E4A2224D}"/>
    <cellStyle name="Normal 417 2" xfId="24" xr:uid="{EBA18BD7-1CD1-4D2A-AE12-36CA8A282634}"/>
    <cellStyle name="Normal 452" xfId="39" xr:uid="{720B0C77-7CBD-4D6D-85DA-CD181D86AA90}"/>
    <cellStyle name="Normal 521" xfId="36" xr:uid="{F5A428DA-B132-4252-855E-011615048E7C}"/>
    <cellStyle name="Normal_bapRepFIN (3)" xfId="43" xr:uid="{69FF7338-18EB-45CB-8CA5-47A2E11F76EC}"/>
    <cellStyle name="Normal_Hoja1" xfId="14" xr:uid="{78ABD1B1-A929-724F-8588-4178DF7E037A}"/>
    <cellStyle name="Normal_Hoja1_1" xfId="45" xr:uid="{2FB6DED8-F14E-40C2-89B2-5F6BCF820AD8}"/>
    <cellStyle name="Normal_UN_ResTec 6" xfId="12" xr:uid="{0E35E236-35F9-514F-9756-21D1B8064044}"/>
    <cellStyle name="Normal_UN_ResTec_Cred0908_desglose_PPS+PV" xfId="15" xr:uid="{ABFEAEE3-C9DC-2649-995D-685447F36593}"/>
    <cellStyle name="Percent" xfId="2" xr:uid="{757DD09E-0221-3548-832B-CC8C4FF288C3}"/>
    <cellStyle name="Percent [2]" xfId="47" xr:uid="{BC099EB0-5EF3-4690-9095-CC1B9705BD03}"/>
    <cellStyle name="Porcentaje" xfId="35" builtinId="5"/>
    <cellStyle name="Porcentaje 10" xfId="17" xr:uid="{97CB81DE-8821-B147-9DF0-214DD0897BB2}"/>
    <cellStyle name="Porcentaje 2 10" xfId="22" xr:uid="{F8D1A1E7-669C-144A-9580-D0EE97314CA4}"/>
    <cellStyle name="Porcentaje 2 2" xfId="29" xr:uid="{0FD79BD3-CD27-4EE0-9414-4BBC1233FB62}"/>
    <cellStyle name="Porcentaje 2 4" xfId="11" xr:uid="{1CD7963D-D600-8545-A222-054E26C133DD}"/>
    <cellStyle name="Porcentaje 24" xfId="37" xr:uid="{15D65F18-EBDF-4B7A-817E-C00CCC857BED}"/>
    <cellStyle name="Porcentaje 3" xfId="46" xr:uid="{60B7FF73-748D-43DA-95D9-EE465C4C189D}"/>
    <cellStyle name="Porcentaje 4 2" xfId="31" xr:uid="{892FA9B1-CB65-4028-ABE9-44A787EAD75C}"/>
    <cellStyle name="Porcentaje 47" xfId="41" xr:uid="{C4E002B8-2E45-4C33-A6B4-F71FE066AB43}"/>
    <cellStyle name="Porcentaje 5" xfId="34" xr:uid="{12BE67D7-0B1F-4A43-972B-5E71CFCFDDEF}"/>
    <cellStyle name="Porcentaje 6" xfId="30" xr:uid="{4EE43422-D7AD-4ADD-A573-2B98F66CC0F6}"/>
    <cellStyle name="Porcentaje 7 3" xfId="18" xr:uid="{6BD8C8E7-6AD4-8E4E-9D17-E240E8282111}"/>
    <cellStyle name="Porcentual 2" xfId="7" xr:uid="{EF648EB6-2BA3-F94F-B50D-361BB6D9DA0B}"/>
    <cellStyle name="Porcentual 33" xfId="20" xr:uid="{93B01FF3-2C0B-3044-9F60-1F2348AED178}"/>
  </cellStyles>
  <dxfs count="0"/>
  <tableStyles count="0" defaultTableStyle="TableStyleMedium2" defaultPivotStyle="PivotStyleLight16"/>
  <colors>
    <mruColors>
      <color rgb="FFCC3399"/>
      <color rgb="FF2AD2C9"/>
      <color rgb="FF8FE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175684</xdr:colOff>
      <xdr:row>0</xdr:row>
      <xdr:rowOff>160350</xdr:rowOff>
    </xdr:from>
    <xdr:to>
      <xdr:col>3</xdr:col>
      <xdr:colOff>660400</xdr:colOff>
      <xdr:row>1</xdr:row>
      <xdr:rowOff>285337</xdr:rowOff>
    </xdr:to>
    <xdr:pic>
      <xdr:nvPicPr>
        <xdr:cNvPr id="2" name="Picture 4">
          <a:extLst>
            <a:ext uri="{FF2B5EF4-FFF2-40B4-BE49-F238E27FC236}">
              <a16:creationId xmlns:a16="http://schemas.microsoft.com/office/drawing/2014/main" id="{FE2B2F7C-35A6-C24E-887C-9EE5F6CCD9A0}"/>
            </a:ext>
          </a:extLst>
        </xdr:cNvPr>
        <xdr:cNvPicPr>
          <a:picLocks noChangeAspect="1"/>
        </xdr:cNvPicPr>
      </xdr:nvPicPr>
      <xdr:blipFill>
        <a:blip xmlns:r="http://schemas.openxmlformats.org/officeDocument/2006/relationships" r:embed="rId1"/>
        <a:stretch>
          <a:fillRect/>
        </a:stretch>
      </xdr:blipFill>
      <xdr:spPr>
        <a:xfrm>
          <a:off x="175684" y="160350"/>
          <a:ext cx="2973916" cy="31125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476250</xdr:colOff>
      <xdr:row>9</xdr:row>
      <xdr:rowOff>6350</xdr:rowOff>
    </xdr:from>
    <xdr:to>
      <xdr:col>3</xdr:col>
      <xdr:colOff>647700</xdr:colOff>
      <xdr:row>9</xdr:row>
      <xdr:rowOff>177800</xdr:rowOff>
    </xdr:to>
    <xdr:pic>
      <xdr:nvPicPr>
        <xdr:cNvPr id="8" name="Gráfico 2291" descr="Gráfico de barras con tendencia alcista con relleno sólido">
          <a:extLst>
            <a:ext uri="{FF2B5EF4-FFF2-40B4-BE49-F238E27FC236}">
              <a16:creationId xmlns:a16="http://schemas.microsoft.com/office/drawing/2014/main" id="{8F2898A5-480E-4AA4-AACA-3B71A0DA4E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916" t="-4016" r="-2917" b="-2811"/>
        <a:stretch>
          <a:fillRect/>
        </a:stretch>
      </xdr:blipFill>
      <xdr:spPr bwMode="auto">
        <a:xfrm>
          <a:off x="2762250" y="2336800"/>
          <a:ext cx="171450" cy="171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ablas%20Finales/5.%20Other%20Income%201Q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yenda de pestañas"/>
      <sheetName val="Tabla Conta 3Q18"/>
      <sheetName val="Índice"/>
      <sheetName val="Fee gráfico TaT"/>
      <sheetName val="Fee gráfico AaA "/>
      <sheetName val="1.1 Data Conta"/>
      <sheetName val="1.2 Fee income"/>
      <sheetName val="Fee income 3Q18"/>
      <sheetName val="RIS 2Q18"/>
      <sheetName val="1.4 Cascada Gan. Vta de Valores"/>
      <sheetName val="1.5 Resumen trimestre"/>
      <sheetName val="2.3 RIS"/>
      <sheetName val="2.2 Histórico x subsidiaria"/>
      <sheetName val="2. Data bruta"/>
      <sheetName val="2.1 Histórico Non-Financial"/>
      <sheetName val="Graficos ppt corp (BAP)"/>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2021/Credicorp%20y%20Subs/BCP/Copia%20de%20GOper%20Mar-21%20EjecTrimI.xlsx?web=1" TargetMode="External"/><Relationship Id="rId1" Type="http://schemas.openxmlformats.org/officeDocument/2006/relationships/hyperlink" Target="../../2021/Credicorp%20y%20Subs/BCP/Copia%20de%20GOper%20Mar-21%20EjecTrimI.xlsx?web=1"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3A5BB-ABB3-4FAE-9FA9-B06F54D7D33C}">
  <sheetPr>
    <tabColor rgb="FF2AD2C9"/>
  </sheetPr>
  <dimension ref="A1:E35"/>
  <sheetViews>
    <sheetView showGridLines="0" zoomScale="60" zoomScaleNormal="60" workbookViewId="0">
      <selection activeCell="B28" sqref="B28"/>
    </sheetView>
  </sheetViews>
  <sheetFormatPr baseColWidth="10" defaultColWidth="11.42578125" defaultRowHeight="16.5"/>
  <cols>
    <col min="2" max="2" width="10.85546875" style="8"/>
  </cols>
  <sheetData>
    <row r="1" spans="1:5" s="1" customFormat="1">
      <c r="A1" s="7"/>
      <c r="B1" s="30"/>
      <c r="C1" s="7"/>
      <c r="D1" s="7"/>
      <c r="E1" s="7"/>
    </row>
    <row r="2" spans="1:5" s="1" customFormat="1" ht="48.75" customHeight="1">
      <c r="A2" s="7"/>
      <c r="B2" s="30"/>
      <c r="C2" s="7"/>
      <c r="D2" s="7"/>
      <c r="E2" s="7"/>
    </row>
    <row r="3" spans="1:5" s="5" customFormat="1" ht="27" thickBot="1">
      <c r="A3" s="34" t="s">
        <v>918</v>
      </c>
      <c r="B3" s="31"/>
      <c r="C3" s="12"/>
      <c r="D3" s="11"/>
      <c r="E3" s="11"/>
    </row>
    <row r="4" spans="1:5">
      <c r="A4" s="8"/>
      <c r="B4" s="24"/>
      <c r="C4" s="8"/>
      <c r="D4" s="8"/>
      <c r="E4" s="8"/>
    </row>
    <row r="5" spans="1:5">
      <c r="A5" s="8"/>
      <c r="B5" s="24"/>
      <c r="C5" s="8"/>
      <c r="D5" s="8"/>
      <c r="E5" s="8"/>
    </row>
    <row r="6" spans="1:5">
      <c r="A6" s="8"/>
      <c r="B6" s="32" t="s">
        <v>0</v>
      </c>
      <c r="C6" s="8"/>
      <c r="D6" s="8"/>
      <c r="E6" s="8"/>
    </row>
    <row r="7" spans="1:5">
      <c r="A7" s="8"/>
      <c r="B7" s="1745" t="s">
        <v>893</v>
      </c>
      <c r="C7" s="8"/>
      <c r="D7" s="8"/>
      <c r="E7" s="8"/>
    </row>
    <row r="8" spans="1:5">
      <c r="A8" s="8"/>
      <c r="B8" s="561" t="s">
        <v>1</v>
      </c>
      <c r="C8" s="8"/>
      <c r="D8" s="8"/>
      <c r="E8" s="8"/>
    </row>
    <row r="9" spans="1:5">
      <c r="A9" s="8"/>
      <c r="B9" s="561" t="s">
        <v>2</v>
      </c>
      <c r="C9" s="8"/>
      <c r="D9" s="8"/>
      <c r="E9" s="8"/>
    </row>
    <row r="10" spans="1:5">
      <c r="A10" s="8"/>
      <c r="B10" s="561" t="s">
        <v>3</v>
      </c>
      <c r="C10" s="8"/>
      <c r="D10" s="8"/>
      <c r="E10" s="8"/>
    </row>
    <row r="11" spans="1:5">
      <c r="A11" s="8"/>
      <c r="B11" s="561" t="s">
        <v>934</v>
      </c>
      <c r="C11" s="8"/>
      <c r="D11" s="8"/>
      <c r="E11" s="8"/>
    </row>
    <row r="12" spans="1:5">
      <c r="A12" s="8"/>
      <c r="B12" s="561" t="s">
        <v>935</v>
      </c>
      <c r="C12" s="8"/>
      <c r="D12" s="8"/>
      <c r="E12" s="8"/>
    </row>
    <row r="13" spans="1:5">
      <c r="A13" s="8"/>
      <c r="B13" s="561" t="s">
        <v>936</v>
      </c>
      <c r="C13" s="8"/>
      <c r="D13" s="8"/>
      <c r="E13" s="8"/>
    </row>
    <row r="14" spans="1:5">
      <c r="A14" s="8"/>
      <c r="B14" s="561" t="s">
        <v>937</v>
      </c>
      <c r="C14" s="8"/>
      <c r="E14" s="8"/>
    </row>
    <row r="15" spans="1:5">
      <c r="A15" s="8"/>
      <c r="B15" s="561" t="s">
        <v>938</v>
      </c>
      <c r="C15" s="8"/>
      <c r="D15" s="8"/>
      <c r="E15" s="8"/>
    </row>
    <row r="16" spans="1:5">
      <c r="A16" s="8"/>
      <c r="B16" s="561" t="s">
        <v>939</v>
      </c>
      <c r="C16" s="8"/>
      <c r="D16" s="8"/>
      <c r="E16" s="8"/>
    </row>
    <row r="17" spans="1:5">
      <c r="A17" s="8"/>
      <c r="B17" s="561" t="s">
        <v>940</v>
      </c>
      <c r="C17" s="8"/>
      <c r="D17" s="8"/>
      <c r="E17" s="8"/>
    </row>
    <row r="18" spans="1:5">
      <c r="A18" s="8"/>
      <c r="B18" s="561" t="s">
        <v>941</v>
      </c>
      <c r="C18" s="8"/>
      <c r="D18" s="8"/>
      <c r="E18" s="8"/>
    </row>
    <row r="19" spans="1:5">
      <c r="A19" s="8"/>
      <c r="B19" s="561" t="s">
        <v>942</v>
      </c>
      <c r="C19" s="8"/>
      <c r="D19" s="8"/>
      <c r="E19" s="8"/>
    </row>
    <row r="20" spans="1:5">
      <c r="A20" s="8"/>
      <c r="B20" s="561" t="s">
        <v>943</v>
      </c>
      <c r="C20" s="8"/>
      <c r="D20" s="8"/>
      <c r="E20" s="8"/>
    </row>
    <row r="21" spans="1:5">
      <c r="A21" s="8"/>
      <c r="B21" s="561" t="s">
        <v>944</v>
      </c>
      <c r="C21" s="8"/>
      <c r="D21" s="8"/>
      <c r="E21" s="8"/>
    </row>
    <row r="22" spans="1:5">
      <c r="A22" s="8"/>
      <c r="B22" s="561" t="s">
        <v>945</v>
      </c>
      <c r="C22" s="8"/>
      <c r="D22" s="8"/>
      <c r="E22" s="8"/>
    </row>
    <row r="23" spans="1:5">
      <c r="A23" s="8"/>
      <c r="B23" s="561" t="s">
        <v>946</v>
      </c>
      <c r="C23" s="8"/>
      <c r="D23" s="8"/>
      <c r="E23" s="8"/>
    </row>
    <row r="24" spans="1:5">
      <c r="A24" s="8"/>
      <c r="B24" s="561" t="s">
        <v>947</v>
      </c>
      <c r="C24" s="8"/>
      <c r="D24" s="8"/>
      <c r="E24" s="8"/>
    </row>
    <row r="25" spans="1:5">
      <c r="A25" s="8"/>
      <c r="B25" s="561" t="s">
        <v>948</v>
      </c>
      <c r="C25" s="8"/>
      <c r="D25" s="8"/>
      <c r="E25" s="8"/>
    </row>
    <row r="26" spans="1:5" ht="15">
      <c r="B26" s="561" t="s">
        <v>4</v>
      </c>
    </row>
    <row r="27" spans="1:5" ht="15">
      <c r="B27" s="561" t="s">
        <v>949</v>
      </c>
    </row>
    <row r="28" spans="1:5" ht="15">
      <c r="B28" s="561"/>
    </row>
    <row r="29" spans="1:5" ht="15">
      <c r="B29" s="561"/>
    </row>
    <row r="30" spans="1:5" ht="15">
      <c r="B30" s="561"/>
    </row>
    <row r="31" spans="1:5" ht="15">
      <c r="B31" s="561"/>
    </row>
    <row r="32" spans="1:5" ht="15">
      <c r="B32" s="561"/>
    </row>
    <row r="33" spans="2:2" ht="15">
      <c r="B33" s="561"/>
    </row>
    <row r="34" spans="2:2" ht="15">
      <c r="B34" s="33"/>
    </row>
    <row r="35" spans="2:2" ht="15">
      <c r="B35" s="24"/>
    </row>
  </sheetData>
  <hyperlinks>
    <hyperlink ref="A3" location="Index!A1" display="Back to index" xr:uid="{0599CFCC-25D2-4B66-81CC-5A15CE89A0DF}"/>
    <hyperlink ref="B9" location="'0.1.Contribution BAP'!A1" display="0.1. Contribution BAP" xr:uid="{94C81D16-1F00-AE43-9750-39EF8A69B1E3}"/>
    <hyperlink ref="B10" location="'0.2.ROAE'!A1" display="0.2. ROAE " xr:uid="{4ADB9B22-C319-411B-9667-47409E707B32}"/>
    <hyperlink ref="B8" location="'0. Overview BAP'!A1" display="0. Overview BAP" xr:uid="{1A903390-80D7-40D2-9A9A-589F2F04160F}"/>
    <hyperlink ref="B7" location="'Digital Strategy'!A1" display="Digital Strategy" xr:uid="{ACDA0C08-736E-4C60-BFA7-83C476C46396}"/>
    <hyperlink ref="B11" location="'1.AGI'!A1" display="1. AGI" xr:uid="{3D104C7D-C431-4825-A8A1-5019295230E6}"/>
    <hyperlink ref="B12" location="'1.1.Colocaciones'!A1" display="1.2. Colocaciones" xr:uid="{C934F1F8-84C1-4590-94B1-E66AFFD4CFF9}"/>
    <hyperlink ref="B13" location="'2.Fondeo'!A1" display="2. Fondeo" xr:uid="{77DEC587-3869-4E92-8C30-00B68B6B6A0C}"/>
    <hyperlink ref="B15" location="'4.Calidad de Cartera'!A1" display="3. Calidad de Cartera" xr:uid="{4E5CC112-126B-4E13-9C9F-4FA420E12E39}"/>
    <hyperlink ref="B14" location="'3.Ingreso Neto por Intereses'!A1" display="3. Ingreso Neto por Intereses" xr:uid="{82C44384-B1AE-4445-9F07-2B93F6634B0C}"/>
    <hyperlink ref="B16" location="'3.Ingreso Neto por Intereses'!A1" display="5. Ingresos No Financieros" xr:uid="{0C80630D-D210-4AA0-8CB0-F7CA0AB1F617}"/>
    <hyperlink ref="B17" location="'6.Resultado Técnico de Seguros'!A1" display="6. Resultado Técnico de Seguros" xr:uid="{99483732-1D50-416C-98FB-7AAE29303F27}"/>
    <hyperlink ref="B18" location="'7.Gastos Operativos'!A1" display="7. Gastos Operativos" xr:uid="{8A130D09-BFF2-464C-85FD-51E281C090A4}"/>
    <hyperlink ref="B20" location="'9.1.Capital Regulatorio BAP'!A1" display="8.1. Capital Regulatorio BAP" xr:uid="{2E8162DF-CAB6-466D-97AA-CE898A243B46}"/>
    <hyperlink ref="B21" location="'9.2.Capital Regulatorio BCP'!A1" display="8.2. Capital Regulatorio BCP" xr:uid="{99DED7D1-59A4-426D-A62D-70EB57373863}"/>
    <hyperlink ref="B22" location="'9.3.Capital Regulatorio Mibanco'!A1" display="8.3 Capital Regulatorio Mibanco" xr:uid="{47C130B3-0785-44B0-A360-FF3BC7701C6A}"/>
    <hyperlink ref="B23" location="'10. Transformación Digital BCP'!A1" display="10. Transformación Digital BCP" xr:uid="{87B54CDF-A0F9-4A77-A2E1-72317D405B85}"/>
    <hyperlink ref="B26" location="'12.2 Credicorp Individual'!A1" display="11.2. BAP Individual" xr:uid="{687C67FA-5E17-4826-871F-492EC63A9A02}"/>
    <hyperlink ref="B27" location="'12.3 BCP Consolidado'!A1" display="11.3. BCP Consolidado" xr:uid="{AD4750E5-AC97-4E77-A604-950247B68725}"/>
    <hyperlink ref="B19" location="'8.Eficiencia Operativa'!A1" display="8. Eficiencia Operativa" xr:uid="{CBB6DD58-4214-4C02-B016-75CEDF5B22AB}"/>
    <hyperlink ref="B24" location="'10. Transformación Digital BCP'!A1" display="10. Transformación Digital BCP" xr:uid="{30545D75-2130-4EFB-AC95-61A35E821F60}"/>
    <hyperlink ref="B25" location="'10. Transformación Digital BCP'!A1" display="10. Transformación Digital BCP" xr:uid="{D005C667-51A7-4613-9D56-F807376CDC43}"/>
  </hyperlink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7A958-7711-40E9-BF7F-4761E0B46424}">
  <sheetPr>
    <tabColor theme="2" tint="-9.9978637043366805E-2"/>
  </sheetPr>
  <dimension ref="A1:I14"/>
  <sheetViews>
    <sheetView showGridLines="0" zoomScale="60" zoomScaleNormal="60" workbookViewId="0">
      <pane xSplit="1" topLeftCell="J1" activePane="topRight" state="frozen"/>
      <selection pane="topRight" activeCell="J17" sqref="J17"/>
    </sheetView>
  </sheetViews>
  <sheetFormatPr baseColWidth="10" defaultColWidth="11.42578125" defaultRowHeight="15"/>
  <cols>
    <col min="1" max="1" width="34.5703125" customWidth="1"/>
    <col min="2" max="4" width="15.5703125" customWidth="1"/>
    <col min="5" max="6" width="11.5703125" bestFit="1" customWidth="1"/>
  </cols>
  <sheetData>
    <row r="1" spans="1:9" s="9" customFormat="1" ht="16.5">
      <c r="A1" s="120" t="s">
        <v>227</v>
      </c>
      <c r="B1" s="1795" t="s">
        <v>164</v>
      </c>
      <c r="C1" s="1795"/>
      <c r="D1" s="1795"/>
      <c r="E1" s="1794" t="s">
        <v>7</v>
      </c>
      <c r="F1" s="1796"/>
      <c r="G1" s="1"/>
      <c r="H1" s="1"/>
      <c r="I1" s="1"/>
    </row>
    <row r="2" spans="1:9" s="9" customFormat="1" ht="16.5">
      <c r="A2" s="131" t="s">
        <v>8</v>
      </c>
      <c r="B2" s="1798"/>
      <c r="C2" s="1798"/>
      <c r="D2" s="1798"/>
      <c r="E2" s="1797"/>
      <c r="F2" s="1799"/>
      <c r="G2" s="1"/>
      <c r="H2" s="1"/>
      <c r="I2" s="1"/>
    </row>
    <row r="3" spans="1:9" s="16" customFormat="1" ht="17.25" thickBot="1">
      <c r="A3" s="1186" t="s">
        <v>9</v>
      </c>
      <c r="B3" s="983" t="s">
        <v>145</v>
      </c>
      <c r="C3" s="983" t="s">
        <v>146</v>
      </c>
      <c r="D3" s="983" t="s">
        <v>144</v>
      </c>
      <c r="E3" s="102" t="s">
        <v>13</v>
      </c>
      <c r="F3" s="103" t="s">
        <v>14</v>
      </c>
      <c r="G3" s="5"/>
      <c r="H3" s="5"/>
      <c r="I3" s="5"/>
    </row>
    <row r="4" spans="1:9" s="14" customFormat="1" ht="15.75" thickBot="1">
      <c r="A4" s="117" t="s">
        <v>28</v>
      </c>
      <c r="B4" s="1182">
        <v>148626339</v>
      </c>
      <c r="C4" s="1182">
        <v>150340862</v>
      </c>
      <c r="D4" s="1182">
        <v>147915964</v>
      </c>
      <c r="E4" s="854">
        <v>-1.6129334152680364E-2</v>
      </c>
      <c r="F4" s="867">
        <v>-4.7796037013332349E-3</v>
      </c>
    </row>
    <row r="5" spans="1:9">
      <c r="A5" s="28" t="s">
        <v>228</v>
      </c>
      <c r="B5" s="482">
        <v>5305933</v>
      </c>
      <c r="C5" s="482">
        <v>7212946</v>
      </c>
      <c r="D5" s="1184">
        <v>6362990</v>
      </c>
      <c r="E5" s="854">
        <v>-0.11783756595432715</v>
      </c>
      <c r="F5" s="867">
        <v>0.19922170144251727</v>
      </c>
    </row>
    <row r="6" spans="1:9">
      <c r="A6" s="28" t="s">
        <v>229</v>
      </c>
      <c r="B6" s="482">
        <v>24303193</v>
      </c>
      <c r="C6" s="482">
        <v>19692474</v>
      </c>
      <c r="D6" s="1184">
        <v>17532350</v>
      </c>
      <c r="E6" s="854">
        <v>-0.10969287048442977</v>
      </c>
      <c r="F6" s="867">
        <v>-0.27859890673624654</v>
      </c>
    </row>
    <row r="7" spans="1:9">
      <c r="A7" s="28" t="s">
        <v>230</v>
      </c>
      <c r="B7" s="482">
        <v>1159587</v>
      </c>
      <c r="C7" s="482">
        <v>1296277</v>
      </c>
      <c r="D7" s="1184">
        <v>1218028</v>
      </c>
      <c r="E7" s="854">
        <v>-6.0364412853117E-2</v>
      </c>
      <c r="F7" s="867">
        <v>5.0398115880912808E-2</v>
      </c>
    </row>
    <row r="8" spans="1:9" s="3" customFormat="1" ht="15.75" thickBot="1">
      <c r="A8" s="28" t="s">
        <v>231</v>
      </c>
      <c r="B8" s="482">
        <v>17863198</v>
      </c>
      <c r="C8" s="482">
        <v>17078829</v>
      </c>
      <c r="D8" s="1184">
        <v>16044671</v>
      </c>
      <c r="E8" s="854">
        <v>-6.0552043702762015E-2</v>
      </c>
      <c r="F8" s="867">
        <v>-0.10180299182710728</v>
      </c>
    </row>
    <row r="9" spans="1:9" s="14" customFormat="1" ht="15.75" thickBot="1">
      <c r="A9" s="1183" t="s">
        <v>232</v>
      </c>
      <c r="B9" s="876">
        <v>197258250</v>
      </c>
      <c r="C9" s="876">
        <v>195621388</v>
      </c>
      <c r="D9" s="876">
        <v>189074003</v>
      </c>
      <c r="E9" s="501">
        <v>-3.3469678683600845E-2</v>
      </c>
      <c r="F9" s="1185">
        <v>-4.1490011190913445E-2</v>
      </c>
    </row>
    <row r="10" spans="1:9" ht="15.75" thickBot="1">
      <c r="A10" s="24"/>
      <c r="B10" s="24"/>
      <c r="C10" s="24"/>
      <c r="D10" s="24"/>
      <c r="F10" s="24"/>
    </row>
    <row r="11" spans="1:9">
      <c r="A11" s="105" t="s">
        <v>233</v>
      </c>
      <c r="B11" s="1821" t="s">
        <v>6</v>
      </c>
      <c r="C11" s="1822"/>
      <c r="D11" s="1823"/>
      <c r="E11" s="1821" t="s">
        <v>7</v>
      </c>
      <c r="F11" s="1823"/>
    </row>
    <row r="12" spans="1:9" ht="15.75" thickBot="1">
      <c r="A12" s="45" t="s">
        <v>9</v>
      </c>
      <c r="B12" s="1681" t="s">
        <v>10</v>
      </c>
      <c r="C12" s="1682" t="s">
        <v>11</v>
      </c>
      <c r="D12" s="1683" t="s">
        <v>12</v>
      </c>
      <c r="E12" s="114" t="s">
        <v>13</v>
      </c>
      <c r="F12" s="1026" t="s">
        <v>14</v>
      </c>
    </row>
    <row r="13" spans="1:9">
      <c r="A13" s="217" t="s">
        <v>233</v>
      </c>
      <c r="B13" s="881">
        <v>1.4251918140775359E-2</v>
      </c>
      <c r="C13" s="881">
        <v>1.2424414533423788E-2</v>
      </c>
      <c r="D13" s="881">
        <v>1.3272963837700264E-2</v>
      </c>
      <c r="E13" s="565" t="s">
        <v>38</v>
      </c>
      <c r="F13" s="567" t="s">
        <v>39</v>
      </c>
    </row>
    <row r="14" spans="1:9" ht="15.75" thickBot="1">
      <c r="A14" s="115" t="s">
        <v>234</v>
      </c>
      <c r="B14" s="882">
        <v>1.3469700415470416E-2</v>
      </c>
      <c r="C14" s="882">
        <v>1.3100055583667398E-2</v>
      </c>
      <c r="D14" s="882">
        <v>1.3917970398011074E-2</v>
      </c>
      <c r="E14" s="1010" t="s">
        <v>235</v>
      </c>
      <c r="F14" s="1646" t="s">
        <v>236</v>
      </c>
    </row>
  </sheetData>
  <mergeCells count="4">
    <mergeCell ref="B1:D2"/>
    <mergeCell ref="E1:F2"/>
    <mergeCell ref="B11:D11"/>
    <mergeCell ref="E11:F11"/>
  </mergeCells>
  <hyperlinks>
    <hyperlink ref="A3" location="Index!A1" display="Back to index" xr:uid="{22656BB5-23A8-4837-9733-9F04E7EB5A3B}"/>
    <hyperlink ref="A12" location="Index!A1" display="Back to index" xr:uid="{E878458A-37D9-4115-9A59-11BB27C14175}"/>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C55E82-14FB-42F9-840A-F29262CD0C9E}">
  <sheetPr>
    <tabColor theme="2" tint="-9.9978637043366805E-2"/>
  </sheetPr>
  <dimension ref="A1:J69"/>
  <sheetViews>
    <sheetView showGridLines="0" zoomScale="60" zoomScaleNormal="60" workbookViewId="0">
      <pane xSplit="1" topLeftCell="B1" activePane="topRight" state="frozen"/>
      <selection pane="topRight" activeCell="B2" sqref="B2"/>
    </sheetView>
  </sheetViews>
  <sheetFormatPr baseColWidth="10" defaultColWidth="11.42578125" defaultRowHeight="15"/>
  <cols>
    <col min="1" max="1" width="59.42578125" style="24" customWidth="1"/>
    <col min="2" max="2" width="16.42578125" style="24" customWidth="1"/>
    <col min="3" max="3" width="18.85546875" style="24" customWidth="1"/>
    <col min="4" max="4" width="16.42578125" style="24" customWidth="1"/>
    <col min="5" max="6" width="11.42578125" style="24"/>
  </cols>
  <sheetData>
    <row r="1" spans="1:6">
      <c r="A1" s="1187" t="s">
        <v>237</v>
      </c>
      <c r="B1" s="1832" t="s">
        <v>6</v>
      </c>
      <c r="C1" s="1832"/>
      <c r="D1" s="1832"/>
      <c r="E1" s="1830" t="s">
        <v>7</v>
      </c>
      <c r="F1" s="1831"/>
    </row>
    <row r="2" spans="1:6">
      <c r="A2" s="1188" t="s">
        <v>238</v>
      </c>
      <c r="B2" s="1189" t="s">
        <v>10</v>
      </c>
      <c r="C2" s="1189" t="s">
        <v>11</v>
      </c>
      <c r="D2" s="1190" t="s">
        <v>12</v>
      </c>
      <c r="E2" s="1261" t="s">
        <v>13</v>
      </c>
      <c r="F2" s="1687" t="s">
        <v>14</v>
      </c>
    </row>
    <row r="3" spans="1:6">
      <c r="A3" s="1191" t="s">
        <v>239</v>
      </c>
      <c r="B3" s="515">
        <v>2816073</v>
      </c>
      <c r="C3" s="515">
        <v>3091754</v>
      </c>
      <c r="D3" s="515">
        <v>3172346</v>
      </c>
      <c r="E3" s="1262">
        <v>2.6066756928267903E-2</v>
      </c>
      <c r="F3" s="1688">
        <v>0.12651412090524641</v>
      </c>
    </row>
    <row r="4" spans="1:6">
      <c r="A4" s="1192" t="s">
        <v>240</v>
      </c>
      <c r="B4" s="1193">
        <v>692690</v>
      </c>
      <c r="C4" s="1193">
        <v>613907</v>
      </c>
      <c r="D4" s="1193">
        <v>638256</v>
      </c>
      <c r="E4" s="1263">
        <v>3.966235928243203E-2</v>
      </c>
      <c r="F4" s="1689">
        <v>-7.8583493337568033E-2</v>
      </c>
    </row>
    <row r="5" spans="1:6">
      <c r="A5" s="1194" t="s">
        <v>241</v>
      </c>
      <c r="B5" s="1195">
        <v>2123383</v>
      </c>
      <c r="C5" s="1195">
        <v>2477847</v>
      </c>
      <c r="D5" s="1195">
        <v>2534090</v>
      </c>
      <c r="E5" s="1264">
        <v>2.2698334481507536E-2</v>
      </c>
      <c r="F5" s="1690">
        <v>0.1934210644052439</v>
      </c>
    </row>
    <row r="6" spans="1:6">
      <c r="A6" s="1196"/>
      <c r="B6" s="1197"/>
      <c r="C6" s="1197"/>
      <c r="D6" s="1197"/>
      <c r="E6" s="1265"/>
      <c r="F6" s="1691"/>
    </row>
    <row r="7" spans="1:6">
      <c r="A7" s="1196" t="s">
        <v>242</v>
      </c>
      <c r="B7" s="1197"/>
      <c r="C7" s="1197"/>
      <c r="D7" s="1197"/>
      <c r="E7" s="1265"/>
      <c r="F7" s="1691"/>
    </row>
    <row r="8" spans="1:6">
      <c r="A8" s="1191" t="s">
        <v>243</v>
      </c>
      <c r="B8" s="515">
        <v>227812455.5</v>
      </c>
      <c r="C8" s="515">
        <v>233016341.5</v>
      </c>
      <c r="D8" s="515">
        <v>228195288.5</v>
      </c>
      <c r="E8" s="1266">
        <v>-2.0689763511714906E-2</v>
      </c>
      <c r="F8" s="1692">
        <v>1.6804744023313511E-3</v>
      </c>
    </row>
    <row r="9" spans="1:6">
      <c r="A9" s="1191" t="s">
        <v>244</v>
      </c>
      <c r="B9" s="515">
        <v>194364649</v>
      </c>
      <c r="C9" s="515">
        <v>197645369.39700001</v>
      </c>
      <c r="D9" s="515">
        <v>192347695</v>
      </c>
      <c r="E9" s="1266">
        <v>-2.680393885858692E-2</v>
      </c>
      <c r="F9" s="1692">
        <v>-1.0377164831038796E-2</v>
      </c>
    </row>
    <row r="10" spans="1:6">
      <c r="A10" s="1198"/>
      <c r="B10" s="515"/>
      <c r="C10" s="515"/>
      <c r="D10" s="515"/>
      <c r="E10" s="1266"/>
      <c r="F10" s="1692"/>
    </row>
    <row r="11" spans="1:6">
      <c r="A11" s="1199" t="s">
        <v>245</v>
      </c>
      <c r="B11" s="521"/>
      <c r="C11" s="521"/>
      <c r="D11" s="521"/>
      <c r="E11" s="1267"/>
      <c r="F11" s="1693"/>
    </row>
    <row r="12" spans="1:6">
      <c r="A12" s="1191" t="s">
        <v>246</v>
      </c>
      <c r="B12" s="521">
        <v>4.944546151033432E-2</v>
      </c>
      <c r="C12" s="521">
        <v>5.307359956125652E-2</v>
      </c>
      <c r="D12" s="521">
        <v>5.5607563518998773E-2</v>
      </c>
      <c r="E12" s="1267" t="s">
        <v>247</v>
      </c>
      <c r="F12" s="1693" t="s">
        <v>248</v>
      </c>
    </row>
    <row r="13" spans="1:6">
      <c r="A13" s="1191" t="s">
        <v>249</v>
      </c>
      <c r="B13" s="521">
        <v>1.4255472969264077E-2</v>
      </c>
      <c r="C13" s="521">
        <v>1.2424414533423788E-2</v>
      </c>
      <c r="D13" s="521">
        <v>1.3272963837700264E-2</v>
      </c>
      <c r="E13" s="1267" t="s">
        <v>250</v>
      </c>
      <c r="F13" s="1693" t="s">
        <v>251</v>
      </c>
    </row>
    <row r="14" spans="1:6">
      <c r="A14" s="1200" t="s">
        <v>252</v>
      </c>
      <c r="B14" s="1201">
        <v>3.7283000972701423E-2</v>
      </c>
      <c r="C14" s="1201">
        <v>4.2535162710895108E-2</v>
      </c>
      <c r="D14" s="1201">
        <v>4.4419672582328533E-2</v>
      </c>
      <c r="E14" s="985" t="s">
        <v>253</v>
      </c>
      <c r="F14" s="1694" t="s">
        <v>254</v>
      </c>
    </row>
    <row r="15" spans="1:6">
      <c r="A15" s="1200" t="s">
        <v>255</v>
      </c>
      <c r="B15" s="1201">
        <v>2.7491666275464028E-2</v>
      </c>
      <c r="C15" s="1201">
        <v>4.0358800329031858E-2</v>
      </c>
      <c r="D15" s="1201">
        <v>3.9904417220252994E-2</v>
      </c>
      <c r="E15" s="1268" t="s">
        <v>256</v>
      </c>
      <c r="F15" s="1695" t="s">
        <v>257</v>
      </c>
    </row>
    <row r="16" spans="1:6">
      <c r="A16" s="1200" t="s">
        <v>258</v>
      </c>
      <c r="B16" s="1201">
        <v>2.5000000000000001E-3</v>
      </c>
      <c r="C16" s="1201">
        <v>2.5000000000000001E-2</v>
      </c>
      <c r="D16" s="1201">
        <v>0.04</v>
      </c>
      <c r="E16" s="1268" t="s">
        <v>259</v>
      </c>
      <c r="F16" s="1695" t="s">
        <v>260</v>
      </c>
    </row>
    <row r="17" spans="1:6" ht="15.75" thickBot="1">
      <c r="A17" s="1202" t="s">
        <v>261</v>
      </c>
      <c r="B17" s="1203">
        <v>2.5000000000000001E-3</v>
      </c>
      <c r="C17" s="1203">
        <v>2.5000000000000001E-3</v>
      </c>
      <c r="D17" s="1203">
        <v>5.0000000000000001E-3</v>
      </c>
      <c r="E17" s="1269" t="s">
        <v>247</v>
      </c>
      <c r="F17" s="1696" t="s">
        <v>247</v>
      </c>
    </row>
    <row r="19" spans="1:6" ht="15.75" thickBot="1"/>
    <row r="20" spans="1:6">
      <c r="A20" s="1697" t="s">
        <v>884</v>
      </c>
      <c r="B20" s="1833" t="s">
        <v>6</v>
      </c>
      <c r="C20" s="1833"/>
      <c r="D20" s="1833"/>
      <c r="E20" s="1833" t="s">
        <v>7</v>
      </c>
      <c r="F20" s="1833"/>
    </row>
    <row r="21" spans="1:6" ht="15.75" thickBot="1">
      <c r="A21" s="1698" t="s">
        <v>238</v>
      </c>
      <c r="B21" s="1699" t="s">
        <v>10</v>
      </c>
      <c r="C21" s="1700" t="s">
        <v>11</v>
      </c>
      <c r="D21" s="1700" t="s">
        <v>12</v>
      </c>
      <c r="E21" s="1701" t="s">
        <v>13</v>
      </c>
      <c r="F21" s="1702" t="s">
        <v>14</v>
      </c>
    </row>
    <row r="22" spans="1:6">
      <c r="A22" s="1703" t="s">
        <v>553</v>
      </c>
      <c r="B22" s="1704">
        <v>2816073</v>
      </c>
      <c r="C22" s="1705">
        <v>3091754</v>
      </c>
      <c r="D22" s="1705">
        <v>3172346</v>
      </c>
      <c r="E22" s="1706">
        <v>2.6066756928267903E-2</v>
      </c>
      <c r="F22" s="1707">
        <v>0.12651412090524641</v>
      </c>
    </row>
    <row r="23" spans="1:6">
      <c r="A23" s="1708" t="s">
        <v>554</v>
      </c>
      <c r="B23" s="1709">
        <v>2432761</v>
      </c>
      <c r="C23" s="1710">
        <v>2654383</v>
      </c>
      <c r="D23" s="1710">
        <v>2685552</v>
      </c>
      <c r="E23" s="1711">
        <v>1.1742465198127022E-2</v>
      </c>
      <c r="F23" s="1712">
        <v>0.10391115280128216</v>
      </c>
    </row>
    <row r="24" spans="1:6">
      <c r="A24" s="1708" t="s">
        <v>555</v>
      </c>
      <c r="B24" s="1709">
        <v>3221</v>
      </c>
      <c r="C24" s="1710">
        <v>6212</v>
      </c>
      <c r="D24" s="1710">
        <v>4320</v>
      </c>
      <c r="E24" s="1711">
        <v>-0.30457179652285898</v>
      </c>
      <c r="F24" s="1712">
        <v>0.34119838559453586</v>
      </c>
    </row>
    <row r="25" spans="1:6">
      <c r="A25" s="1708" t="s">
        <v>556</v>
      </c>
      <c r="B25" s="1709">
        <v>7896</v>
      </c>
      <c r="C25" s="1710">
        <v>23480</v>
      </c>
      <c r="D25" s="1710">
        <v>35351</v>
      </c>
      <c r="E25" s="1711">
        <v>0.50557921635434411</v>
      </c>
      <c r="F25" s="1712">
        <v>3.4770770010131713</v>
      </c>
    </row>
    <row r="26" spans="1:6">
      <c r="A26" s="1708" t="s">
        <v>557</v>
      </c>
      <c r="B26" s="1709">
        <v>362964</v>
      </c>
      <c r="C26" s="1710">
        <v>395815</v>
      </c>
      <c r="D26" s="1710">
        <v>428456</v>
      </c>
      <c r="E26" s="1711">
        <v>8.2465293129365985E-2</v>
      </c>
      <c r="F26" s="1712">
        <v>0.18043662732392193</v>
      </c>
    </row>
    <row r="27" spans="1:6">
      <c r="A27" s="1708" t="s">
        <v>558</v>
      </c>
      <c r="B27" s="1709">
        <v>9231</v>
      </c>
      <c r="C27" s="1710">
        <v>11864</v>
      </c>
      <c r="D27" s="1710">
        <v>18667</v>
      </c>
      <c r="E27" s="1711">
        <v>0.57341537424140254</v>
      </c>
      <c r="F27" s="1712">
        <v>1.0222077781388799</v>
      </c>
    </row>
    <row r="28" spans="1:6">
      <c r="A28" s="1713" t="s">
        <v>559</v>
      </c>
      <c r="B28" s="1714">
        <v>692690</v>
      </c>
      <c r="C28" s="1715">
        <v>613907</v>
      </c>
      <c r="D28" s="1715">
        <v>638256</v>
      </c>
      <c r="E28" s="1716">
        <v>3.966235928243203E-2</v>
      </c>
      <c r="F28" s="1717">
        <v>-7.8583493337568033E-2</v>
      </c>
    </row>
    <row r="29" spans="1:6">
      <c r="A29" s="1708" t="s">
        <v>560</v>
      </c>
      <c r="B29" s="1709">
        <v>222643</v>
      </c>
      <c r="C29" s="1710">
        <v>222992</v>
      </c>
      <c r="D29" s="1710">
        <v>258939</v>
      </c>
      <c r="E29" s="1711">
        <v>0.16120309248762288</v>
      </c>
      <c r="F29" s="1712">
        <v>0.16302331535238027</v>
      </c>
    </row>
    <row r="30" spans="1:6">
      <c r="A30" s="1708" t="s">
        <v>561</v>
      </c>
      <c r="B30" s="1709">
        <v>112228</v>
      </c>
      <c r="C30" s="1710">
        <v>111625</v>
      </c>
      <c r="D30" s="1710">
        <v>116231</v>
      </c>
      <c r="E30" s="1711">
        <v>4.1263157894736842E-2</v>
      </c>
      <c r="F30" s="1712">
        <v>3.5668460633709945E-2</v>
      </c>
    </row>
    <row r="31" spans="1:6">
      <c r="A31" s="1708" t="s">
        <v>562</v>
      </c>
      <c r="B31" s="1709">
        <v>266971</v>
      </c>
      <c r="C31" s="1710">
        <v>175690</v>
      </c>
      <c r="D31" s="1710">
        <v>165496</v>
      </c>
      <c r="E31" s="1711">
        <v>-5.8022653537480789E-2</v>
      </c>
      <c r="F31" s="1712">
        <v>-0.38009746376947307</v>
      </c>
    </row>
    <row r="32" spans="1:6" ht="15.75" thickBot="1">
      <c r="A32" s="1718" t="s">
        <v>563</v>
      </c>
      <c r="B32" s="1719">
        <v>90848</v>
      </c>
      <c r="C32" s="1720">
        <v>103600</v>
      </c>
      <c r="D32" s="1720">
        <v>97590</v>
      </c>
      <c r="E32" s="1721">
        <v>-5.8011583011583011E-2</v>
      </c>
      <c r="F32" s="1722">
        <v>7.4211870376893266E-2</v>
      </c>
    </row>
    <row r="33" spans="1:10" ht="15.75" thickBot="1">
      <c r="A33" s="1723" t="s">
        <v>564</v>
      </c>
      <c r="B33" s="1724">
        <v>2123383</v>
      </c>
      <c r="C33" s="1725">
        <v>2477847</v>
      </c>
      <c r="D33" s="1725">
        <v>2534090</v>
      </c>
      <c r="E33" s="1721">
        <v>2.2698334481507536E-2</v>
      </c>
      <c r="F33" s="1722">
        <v>0.1934210644052439</v>
      </c>
    </row>
    <row r="34" spans="1:10" ht="15.75" thickBot="1">
      <c r="A34" s="1723" t="s">
        <v>566</v>
      </c>
      <c r="B34" s="1724">
        <v>1565736</v>
      </c>
      <c r="C34" s="1725">
        <v>2351065</v>
      </c>
      <c r="D34" s="1726">
        <v>2276500</v>
      </c>
      <c r="E34" s="1721">
        <v>-3.1715414078300683E-2</v>
      </c>
      <c r="F34" s="1722">
        <v>0.45394881384856706</v>
      </c>
    </row>
    <row r="35" spans="1:10" ht="15.75" thickBot="1">
      <c r="A35" s="1727" t="s">
        <v>567</v>
      </c>
      <c r="B35" s="1728">
        <v>227812455.5</v>
      </c>
      <c r="C35" s="1729">
        <v>233016341.5</v>
      </c>
      <c r="D35" s="1729">
        <v>228195288.5</v>
      </c>
      <c r="E35" s="1730">
        <v>-2.0689763511714906E-2</v>
      </c>
      <c r="F35" s="1731">
        <v>1.6804744023313511E-3</v>
      </c>
    </row>
    <row r="36" spans="1:10">
      <c r="A36" s="1703" t="s">
        <v>885</v>
      </c>
      <c r="B36" s="1732">
        <v>3.7283000972701423E-2</v>
      </c>
      <c r="C36" s="1733">
        <v>4.2535162710895108E-2</v>
      </c>
      <c r="D36" s="1733">
        <v>4.4419672582328533E-2</v>
      </c>
      <c r="E36" s="1740" t="s">
        <v>569</v>
      </c>
      <c r="F36" s="1741" t="s">
        <v>570</v>
      </c>
    </row>
    <row r="37" spans="1:10">
      <c r="A37" s="1713" t="s">
        <v>886</v>
      </c>
      <c r="B37" s="1734">
        <v>2.7491666275464028E-2</v>
      </c>
      <c r="C37" s="1735">
        <v>4.0358800329031858E-2</v>
      </c>
      <c r="D37" s="1735">
        <v>3.9904417220252994E-2</v>
      </c>
      <c r="E37" s="1742" t="s">
        <v>572</v>
      </c>
      <c r="F37" s="1743" t="s">
        <v>573</v>
      </c>
    </row>
    <row r="38" spans="1:10" ht="15.75" thickBot="1">
      <c r="A38" s="1736" t="s">
        <v>574</v>
      </c>
      <c r="B38" s="1737">
        <v>0.26262195750837225</v>
      </c>
      <c r="C38" s="1737">
        <v>5.1166193877184504E-2</v>
      </c>
      <c r="D38" s="1737">
        <v>0.10164990193718455</v>
      </c>
      <c r="E38" s="1738">
        <v>5.0483708060000049E-2</v>
      </c>
      <c r="F38" s="1739">
        <v>-0.16097205557118771</v>
      </c>
    </row>
    <row r="40" spans="1:10" ht="15.75" thickBot="1"/>
    <row r="41" spans="1:10">
      <c r="A41" s="1204" t="s">
        <v>262</v>
      </c>
      <c r="B41" s="1824" t="s">
        <v>10</v>
      </c>
      <c r="C41" s="1825"/>
      <c r="D41" s="1826"/>
      <c r="E41" s="1824" t="s">
        <v>11</v>
      </c>
      <c r="F41" s="1825"/>
      <c r="G41" s="1826"/>
      <c r="H41" s="1827" t="s">
        <v>12</v>
      </c>
      <c r="I41" s="1828"/>
      <c r="J41" s="1829"/>
    </row>
    <row r="42" spans="1:10">
      <c r="A42" s="1205" t="s">
        <v>263</v>
      </c>
      <c r="B42" s="1206" t="s">
        <v>264</v>
      </c>
      <c r="C42" s="1207"/>
      <c r="D42" s="1208"/>
      <c r="E42" s="1206" t="s">
        <v>264</v>
      </c>
      <c r="F42" s="1207"/>
      <c r="G42" s="1208"/>
      <c r="H42" s="1206" t="s">
        <v>264</v>
      </c>
      <c r="I42" s="1207"/>
      <c r="J42" s="1208"/>
    </row>
    <row r="43" spans="1:10">
      <c r="A43" s="1209"/>
      <c r="B43" s="1206" t="s">
        <v>265</v>
      </c>
      <c r="C43" s="1206" t="s">
        <v>266</v>
      </c>
      <c r="D43" s="1208" t="s">
        <v>245</v>
      </c>
      <c r="E43" s="1206" t="s">
        <v>265</v>
      </c>
      <c r="F43" s="1206" t="s">
        <v>266</v>
      </c>
      <c r="G43" s="1208" t="s">
        <v>245</v>
      </c>
      <c r="H43" s="1206" t="s">
        <v>265</v>
      </c>
      <c r="I43" s="1206" t="s">
        <v>266</v>
      </c>
      <c r="J43" s="1208" t="s">
        <v>245</v>
      </c>
    </row>
    <row r="44" spans="1:10">
      <c r="A44" s="1210" t="s">
        <v>267</v>
      </c>
      <c r="B44" s="1211"/>
      <c r="C44" s="1211"/>
      <c r="D44" s="1212"/>
      <c r="E44" s="1211"/>
      <c r="F44" s="1211"/>
      <c r="G44" s="1212"/>
      <c r="H44" s="1211"/>
      <c r="I44" s="1211"/>
      <c r="J44" s="1212"/>
    </row>
    <row r="45" spans="1:10">
      <c r="A45" s="1213" t="s">
        <v>268</v>
      </c>
      <c r="B45" s="515">
        <v>7195.73</v>
      </c>
      <c r="C45" s="515">
        <v>4.6529999999999996</v>
      </c>
      <c r="D45" s="1214">
        <v>2.5865339583336228E-3</v>
      </c>
      <c r="E45" s="515">
        <v>4748.0259999999998</v>
      </c>
      <c r="F45" s="515">
        <v>18.456</v>
      </c>
      <c r="G45" s="1214">
        <v>1.5548356306389224E-2</v>
      </c>
      <c r="H45" s="515">
        <v>3163.9769999999999</v>
      </c>
      <c r="I45" s="515">
        <v>29.181999999999999</v>
      </c>
      <c r="J45" s="1214">
        <v>3.6892809271369544E-2</v>
      </c>
    </row>
    <row r="46" spans="1:10">
      <c r="A46" s="1213" t="s">
        <v>269</v>
      </c>
      <c r="B46" s="515">
        <v>76.9435</v>
      </c>
      <c r="C46" s="515">
        <v>6.2709999999999999</v>
      </c>
      <c r="D46" s="1214">
        <v>0.32600544555420535</v>
      </c>
      <c r="E46" s="515">
        <v>108.51349999999999</v>
      </c>
      <c r="F46" s="515">
        <v>9.0250000000000004</v>
      </c>
      <c r="G46" s="1214">
        <v>0.33267750095610227</v>
      </c>
      <c r="H46" s="515">
        <v>2.5884999999999998</v>
      </c>
      <c r="I46" s="515">
        <v>15.792</v>
      </c>
      <c r="J46" s="1214">
        <v>24.403322387483101</v>
      </c>
    </row>
    <row r="47" spans="1:10">
      <c r="A47" s="1213" t="s">
        <v>270</v>
      </c>
      <c r="B47" s="515">
        <v>39732.112999999998</v>
      </c>
      <c r="C47" s="515">
        <v>263.31400000000002</v>
      </c>
      <c r="D47" s="1214">
        <v>2.6508934976601929E-2</v>
      </c>
      <c r="E47" s="515">
        <v>29193.788499999999</v>
      </c>
      <c r="F47" s="515">
        <v>283.77100000000002</v>
      </c>
      <c r="G47" s="1214">
        <v>3.8881010595798488E-2</v>
      </c>
      <c r="H47" s="515">
        <v>30516.415499999996</v>
      </c>
      <c r="I47" s="515">
        <v>321.96600000000001</v>
      </c>
      <c r="J47" s="1214">
        <v>4.220233532998003E-2</v>
      </c>
    </row>
    <row r="48" spans="1:10">
      <c r="A48" s="1213" t="s">
        <v>27</v>
      </c>
      <c r="B48" s="515">
        <v>92675.760500000004</v>
      </c>
      <c r="C48" s="515">
        <v>1868.1469999999999</v>
      </c>
      <c r="D48" s="1215">
        <v>8.0631526082809962E-2</v>
      </c>
      <c r="E48" s="514">
        <v>96968.202500000014</v>
      </c>
      <c r="F48" s="515">
        <v>2053.895</v>
      </c>
      <c r="G48" s="1215">
        <v>8.4724474499772218E-2</v>
      </c>
      <c r="H48" s="515">
        <v>98228.320999999996</v>
      </c>
      <c r="I48" s="515">
        <v>2132.837</v>
      </c>
      <c r="J48" s="1214">
        <v>8.6852222588636119E-2</v>
      </c>
    </row>
    <row r="49" spans="1:10">
      <c r="A49" s="1191" t="s">
        <v>143</v>
      </c>
      <c r="B49" s="515">
        <v>68230.644247470002</v>
      </c>
      <c r="C49" s="515">
        <v>1782.4925672684076</v>
      </c>
      <c r="D49" s="1214">
        <v>0.10449806458244032</v>
      </c>
      <c r="E49" s="514">
        <v>77122.040116805001</v>
      </c>
      <c r="F49" s="515">
        <v>1981.5090804314268</v>
      </c>
      <c r="G49" s="1214">
        <v>0.10277264851553911</v>
      </c>
      <c r="H49" s="515">
        <v>80708.505875809962</v>
      </c>
      <c r="I49" s="515">
        <v>2066.3034309816353</v>
      </c>
      <c r="J49" s="1214">
        <v>0.10240821130606259</v>
      </c>
    </row>
    <row r="50" spans="1:10" ht="15.75" thickBot="1">
      <c r="A50" s="1216" t="s">
        <v>271</v>
      </c>
      <c r="B50" s="1217">
        <v>24445.116252530002</v>
      </c>
      <c r="C50" s="1193">
        <v>85.654432731592451</v>
      </c>
      <c r="D50" s="1218">
        <v>1.4015794704633888E-2</v>
      </c>
      <c r="E50" s="1217">
        <v>19846.162383195013</v>
      </c>
      <c r="F50" s="1193">
        <v>72.385919568573271</v>
      </c>
      <c r="G50" s="1218">
        <v>1.4589403869811517E-2</v>
      </c>
      <c r="H50" s="1193">
        <v>17519.815124190034</v>
      </c>
      <c r="I50" s="1193">
        <v>66.533569018364901</v>
      </c>
      <c r="J50" s="1218">
        <v>1.5190472855275828E-2</v>
      </c>
    </row>
    <row r="51" spans="1:10" ht="15.75" thickBot="1">
      <c r="A51" s="1219" t="s">
        <v>272</v>
      </c>
      <c r="B51" s="1220">
        <v>227812.45550000001</v>
      </c>
      <c r="C51" s="1221">
        <v>2816.0730000000003</v>
      </c>
      <c r="D51" s="1222">
        <v>4.944546151033432E-2</v>
      </c>
      <c r="E51" s="1220">
        <v>233016.34150000001</v>
      </c>
      <c r="F51" s="1221">
        <v>3091.7539999999999</v>
      </c>
      <c r="G51" s="1223">
        <v>5.307359956125652E-2</v>
      </c>
      <c r="H51" s="1220">
        <v>228195.28850000002</v>
      </c>
      <c r="I51" s="1221">
        <v>3172.346</v>
      </c>
      <c r="J51" s="1223">
        <v>5.5607563518998766E-2</v>
      </c>
    </row>
    <row r="52" spans="1:10" ht="15.75" thickBot="1">
      <c r="A52" s="1224" t="s">
        <v>273</v>
      </c>
      <c r="B52" s="1225">
        <v>0.61313832333456419</v>
      </c>
      <c r="C52" s="1226">
        <v>0.76077040616489688</v>
      </c>
      <c r="D52" s="1226">
        <v>6.1350991129781283E-2</v>
      </c>
      <c r="E52" s="1225">
        <v>0.5622718546544514</v>
      </c>
      <c r="F52" s="1226">
        <v>0.7649855066088701</v>
      </c>
      <c r="G52" s="1227">
        <v>7.2208014880765295E-2</v>
      </c>
      <c r="H52" s="1225">
        <v>0.57806321448218689</v>
      </c>
      <c r="I52" s="1226">
        <v>0.78799002378681249</v>
      </c>
      <c r="J52" s="1227">
        <v>7.5801753514645742E-2</v>
      </c>
    </row>
    <row r="53" spans="1:10" ht="15.75" thickBot="1">
      <c r="A53" s="1224" t="s">
        <v>274</v>
      </c>
      <c r="B53" s="1225">
        <v>0.38686167666543581</v>
      </c>
      <c r="C53" s="1226">
        <v>0.239229593835103</v>
      </c>
      <c r="D53" s="1226">
        <v>3.0576349087005197E-2</v>
      </c>
      <c r="E53" s="1225">
        <v>0.43772814534554866</v>
      </c>
      <c r="F53" s="1226">
        <v>0.23501449339113012</v>
      </c>
      <c r="G53" s="1227">
        <v>2.8495003681990785E-2</v>
      </c>
      <c r="H53" s="1225">
        <v>0.42193678551781311</v>
      </c>
      <c r="I53" s="1226">
        <v>0.21200997621318732</v>
      </c>
      <c r="J53" s="1227">
        <v>2.794105331315919E-2</v>
      </c>
    </row>
    <row r="54" spans="1:10">
      <c r="G54" s="24"/>
      <c r="H54" s="24"/>
      <c r="I54" s="24"/>
      <c r="J54" s="24"/>
    </row>
    <row r="55" spans="1:10" ht="15.75" thickBot="1">
      <c r="G55" s="24"/>
      <c r="H55" s="24"/>
      <c r="I55" s="24"/>
      <c r="J55" s="24"/>
    </row>
    <row r="56" spans="1:10">
      <c r="A56" s="1204" t="s">
        <v>275</v>
      </c>
      <c r="B56" s="1824" t="s">
        <v>10</v>
      </c>
      <c r="C56" s="1825"/>
      <c r="D56" s="1826"/>
      <c r="E56" s="1824" t="s">
        <v>11</v>
      </c>
      <c r="F56" s="1825"/>
      <c r="G56" s="1826"/>
      <c r="H56" s="1827" t="s">
        <v>12</v>
      </c>
      <c r="I56" s="1828"/>
      <c r="J56" s="1829"/>
    </row>
    <row r="57" spans="1:10">
      <c r="A57" s="1205" t="s">
        <v>263</v>
      </c>
      <c r="B57" s="1206" t="s">
        <v>264</v>
      </c>
      <c r="C57" s="1207"/>
      <c r="D57" s="1208"/>
      <c r="E57" s="1206" t="s">
        <v>264</v>
      </c>
      <c r="F57" s="1207"/>
      <c r="G57" s="1208"/>
      <c r="H57" s="1206" t="s">
        <v>264</v>
      </c>
      <c r="I57" s="1207"/>
      <c r="J57" s="1208"/>
    </row>
    <row r="58" spans="1:10">
      <c r="A58" s="1205"/>
      <c r="B58" s="1206" t="s">
        <v>265</v>
      </c>
      <c r="C58" s="1206" t="s">
        <v>276</v>
      </c>
      <c r="D58" s="1208" t="s">
        <v>245</v>
      </c>
      <c r="E58" s="1206" t="s">
        <v>265</v>
      </c>
      <c r="F58" s="1206" t="s">
        <v>276</v>
      </c>
      <c r="G58" s="1208" t="s">
        <v>245</v>
      </c>
      <c r="H58" s="1206" t="s">
        <v>265</v>
      </c>
      <c r="I58" s="1206" t="s">
        <v>276</v>
      </c>
      <c r="J58" s="1208" t="s">
        <v>245</v>
      </c>
    </row>
    <row r="59" spans="1:10">
      <c r="A59" s="1213" t="s">
        <v>277</v>
      </c>
      <c r="B59" s="514">
        <v>145495.91999999998</v>
      </c>
      <c r="C59" s="515">
        <v>222.643</v>
      </c>
      <c r="D59" s="1214">
        <v>6.1209413982192774E-3</v>
      </c>
      <c r="E59" s="514">
        <v>151444.61499999999</v>
      </c>
      <c r="F59" s="515">
        <v>222.99200000000002</v>
      </c>
      <c r="G59" s="1214">
        <v>5.8897307111249889E-3</v>
      </c>
      <c r="H59" s="514">
        <v>149128.413</v>
      </c>
      <c r="I59" s="515">
        <v>258.93900000000002</v>
      </c>
      <c r="J59" s="1214">
        <v>6.9453967836431013E-3</v>
      </c>
    </row>
    <row r="60" spans="1:10">
      <c r="A60" s="1213" t="s">
        <v>278</v>
      </c>
      <c r="B60" s="514">
        <v>30661.173000000003</v>
      </c>
      <c r="C60" s="515">
        <v>112.22800000000001</v>
      </c>
      <c r="D60" s="1214">
        <v>1.4641057600764328E-2</v>
      </c>
      <c r="E60" s="514">
        <v>27558.981500000002</v>
      </c>
      <c r="F60" s="515">
        <v>111.625</v>
      </c>
      <c r="G60" s="1214">
        <v>1.6201614707713346E-2</v>
      </c>
      <c r="H60" s="514">
        <v>25400.379999999997</v>
      </c>
      <c r="I60" s="515">
        <v>116.23100000000001</v>
      </c>
      <c r="J60" s="1214">
        <v>1.8303820651502066E-2</v>
      </c>
    </row>
    <row r="61" spans="1:10">
      <c r="A61" s="1213" t="s">
        <v>279</v>
      </c>
      <c r="B61" s="514">
        <v>17091.302499999998</v>
      </c>
      <c r="C61" s="515">
        <v>266.971</v>
      </c>
      <c r="D61" s="1214">
        <v>6.248113623873898E-2</v>
      </c>
      <c r="E61" s="514">
        <v>17328.228999999999</v>
      </c>
      <c r="F61" s="515">
        <v>175.69</v>
      </c>
      <c r="G61" s="1214">
        <v>4.0555789053803477E-2</v>
      </c>
      <c r="H61" s="514">
        <v>16561.749500000002</v>
      </c>
      <c r="I61" s="515">
        <v>165.49600000000001</v>
      </c>
      <c r="J61" s="1214">
        <v>3.9970656481671814E-2</v>
      </c>
    </row>
    <row r="62" spans="1:10" ht="15.75" thickBot="1">
      <c r="A62" s="1213" t="s">
        <v>280</v>
      </c>
      <c r="B62" s="514">
        <v>1116.2535</v>
      </c>
      <c r="C62" s="515">
        <v>90.847999999999999</v>
      </c>
      <c r="D62" s="1214">
        <v>0.32554612370756281</v>
      </c>
      <c r="E62" s="514">
        <v>1313.543897</v>
      </c>
      <c r="F62" s="515">
        <v>103.6</v>
      </c>
      <c r="G62" s="1214">
        <v>0.31548241436502217</v>
      </c>
      <c r="H62" s="514">
        <v>1257.1525000000001</v>
      </c>
      <c r="I62" s="515">
        <v>97.59</v>
      </c>
      <c r="J62" s="1214">
        <v>0.31051125460117207</v>
      </c>
    </row>
    <row r="63" spans="1:10" ht="15.75" thickBot="1">
      <c r="A63" s="1219" t="s">
        <v>281</v>
      </c>
      <c r="B63" s="1220">
        <v>194364.649</v>
      </c>
      <c r="C63" s="1221">
        <v>692.69</v>
      </c>
      <c r="D63" s="1223">
        <v>1.4255472969264077E-2</v>
      </c>
      <c r="E63" s="1220">
        <v>197645.369397</v>
      </c>
      <c r="F63" s="1221">
        <v>613.90699999999993</v>
      </c>
      <c r="G63" s="1223">
        <v>1.2424414533423786E-2</v>
      </c>
      <c r="H63" s="1220">
        <v>192347.69500000001</v>
      </c>
      <c r="I63" s="1221">
        <v>638.25600000000009</v>
      </c>
      <c r="J63" s="1223">
        <v>1.3272963837700266E-2</v>
      </c>
    </row>
    <row r="64" spans="1:10" ht="15.75" thickBot="1">
      <c r="A64" s="1224" t="s">
        <v>282</v>
      </c>
      <c r="B64" s="1225">
        <v>0.56353554549932583</v>
      </c>
      <c r="C64" s="1226">
        <v>0.42847449797167564</v>
      </c>
      <c r="D64" s="1227">
        <v>1.083890212895457E-2</v>
      </c>
      <c r="E64" s="1225">
        <v>0.51533716074779945</v>
      </c>
      <c r="F64" s="1226">
        <v>0.49582102826649643</v>
      </c>
      <c r="G64" s="1227">
        <v>1.1953894379811982E-2</v>
      </c>
      <c r="H64" s="1225">
        <v>0.51442974401122921</v>
      </c>
      <c r="I64" s="1226">
        <v>0.53636785239778395</v>
      </c>
      <c r="J64" s="1227">
        <v>1.383899588128275E-2</v>
      </c>
    </row>
    <row r="65" spans="1:10" ht="15.75" thickBot="1">
      <c r="A65" s="1224" t="s">
        <v>283</v>
      </c>
      <c r="B65" s="1225">
        <v>0.43646445450067417</v>
      </c>
      <c r="C65" s="1226">
        <v>0.57152550202832431</v>
      </c>
      <c r="D65" s="1227">
        <v>1.8666735083228352E-2</v>
      </c>
      <c r="E65" s="1225">
        <v>0.48466283925220049</v>
      </c>
      <c r="F65" s="1226">
        <v>0.50417897173350368</v>
      </c>
      <c r="G65" s="1227">
        <v>1.2924713917653556E-2</v>
      </c>
      <c r="H65" s="1225">
        <v>0.48557025598877074</v>
      </c>
      <c r="I65" s="1226">
        <v>0.46363214760221599</v>
      </c>
      <c r="J65" s="1227">
        <v>1.2673290122741449E-2</v>
      </c>
    </row>
    <row r="66" spans="1:10" ht="15.75" thickBot="1">
      <c r="A66"/>
      <c r="B66"/>
      <c r="C66"/>
      <c r="D66"/>
      <c r="E66"/>
      <c r="F66"/>
    </row>
    <row r="67" spans="1:10" ht="15.75" thickBot="1">
      <c r="A67" s="1219" t="s">
        <v>284</v>
      </c>
      <c r="B67" s="1220">
        <v>227812.45550000001</v>
      </c>
      <c r="C67" s="1221">
        <v>2123.3830000000003</v>
      </c>
      <c r="D67" s="1223">
        <v>3.728300097270143E-2</v>
      </c>
      <c r="E67" s="1220">
        <v>233016.34150000001</v>
      </c>
      <c r="F67" s="1221">
        <v>2477.8469999999998</v>
      </c>
      <c r="G67" s="1223">
        <v>4.2535162710895101E-2</v>
      </c>
      <c r="H67" s="1220">
        <v>228195.28850000002</v>
      </c>
      <c r="I67" s="1221">
        <v>2534.09</v>
      </c>
      <c r="J67" s="1223">
        <v>4.4419672582328533E-2</v>
      </c>
    </row>
    <row r="68" spans="1:10" ht="15.75" thickBot="1">
      <c r="A68" s="1224" t="s">
        <v>285</v>
      </c>
      <c r="B68" s="1225">
        <v>0.61313832333456419</v>
      </c>
      <c r="C68" s="1226">
        <v>0.86917197698201387</v>
      </c>
      <c r="D68" s="1227">
        <v>5.2851597151892582E-2</v>
      </c>
      <c r="E68" s="1225">
        <v>0.5622718546544514</v>
      </c>
      <c r="F68" s="1226">
        <v>0.83167322276153477</v>
      </c>
      <c r="G68" s="1227">
        <v>6.2915039334836692E-2</v>
      </c>
      <c r="H68" s="1225">
        <v>0.57806321448218689</v>
      </c>
      <c r="I68" s="1226">
        <v>0.85136557896522991</v>
      </c>
      <c r="J68" s="1227">
        <v>6.5420838617755411E-2</v>
      </c>
    </row>
    <row r="69" spans="1:10" ht="15.75" thickBot="1">
      <c r="A69" s="1224" t="s">
        <v>286</v>
      </c>
      <c r="B69" s="1225">
        <v>0.38686167666543581</v>
      </c>
      <c r="C69" s="1226">
        <v>0.13082802301798596</v>
      </c>
      <c r="D69" s="1227">
        <v>1.260828250417385E-2</v>
      </c>
      <c r="E69" s="1225">
        <v>0.43772814534554866</v>
      </c>
      <c r="F69" s="1226">
        <v>0.16832677723846554</v>
      </c>
      <c r="G69" s="1227">
        <v>1.6356743185400324E-2</v>
      </c>
      <c r="H69" s="1225">
        <v>0.42193678551781311</v>
      </c>
      <c r="I69" s="1226">
        <v>0.14863442103476984</v>
      </c>
      <c r="J69" s="1227">
        <v>1.5647586423937692E-2</v>
      </c>
    </row>
  </sheetData>
  <mergeCells count="10">
    <mergeCell ref="B56:D56"/>
    <mergeCell ref="E56:G56"/>
    <mergeCell ref="H56:J56"/>
    <mergeCell ref="E1:F1"/>
    <mergeCell ref="B1:D1"/>
    <mergeCell ref="B41:D41"/>
    <mergeCell ref="E41:G41"/>
    <mergeCell ref="H41:J41"/>
    <mergeCell ref="B20:D20"/>
    <mergeCell ref="E20:F20"/>
  </mergeCells>
  <pageMargins left="0.7" right="0.7" top="0.75" bottom="0.75" header="0.3" footer="0.3"/>
  <pageSetup orientation="portrait" horizontalDpi="4294967293"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3A19F4-71C5-401F-9B7F-A0F42BA303D9}">
  <sheetPr>
    <tabColor theme="2" tint="-9.9978637043366805E-2"/>
  </sheetPr>
  <dimension ref="A1:I25"/>
  <sheetViews>
    <sheetView showGridLines="0" zoomScale="60" zoomScaleNormal="60" workbookViewId="0">
      <pane xSplit="1" topLeftCell="B1" activePane="topRight" state="frozen"/>
      <selection activeCell="N35" sqref="N35"/>
      <selection pane="topRight" activeCell="G14" sqref="G14"/>
    </sheetView>
  </sheetViews>
  <sheetFormatPr baseColWidth="10" defaultColWidth="11.42578125" defaultRowHeight="14.25"/>
  <cols>
    <col min="1" max="1" width="68.7109375" style="282" customWidth="1"/>
    <col min="2" max="4" width="15.85546875" style="282" bestFit="1" customWidth="1"/>
    <col min="5" max="6" width="11.5703125" style="282" bestFit="1" customWidth="1"/>
    <col min="7" max="16384" width="11.42578125" style="282"/>
  </cols>
  <sheetData>
    <row r="1" spans="1:9" s="280" customFormat="1" ht="35.25" customHeight="1">
      <c r="A1" s="1228" t="s">
        <v>287</v>
      </c>
      <c r="B1" s="1835" t="s">
        <v>288</v>
      </c>
      <c r="C1" s="1836"/>
      <c r="D1" s="1837"/>
      <c r="E1" s="1835" t="s">
        <v>7</v>
      </c>
      <c r="F1" s="1837"/>
      <c r="G1" s="1229"/>
    </row>
    <row r="2" spans="1:9" s="839" customFormat="1" ht="24" customHeight="1" thickBot="1">
      <c r="A2" s="1270" t="s">
        <v>238</v>
      </c>
      <c r="B2" s="1271" t="s">
        <v>10</v>
      </c>
      <c r="C2" s="1272" t="s">
        <v>11</v>
      </c>
      <c r="D2" s="1273" t="s">
        <v>12</v>
      </c>
      <c r="E2" s="1274" t="s">
        <v>13</v>
      </c>
      <c r="F2" s="1275" t="s">
        <v>14</v>
      </c>
      <c r="G2" s="1230"/>
    </row>
    <row r="3" spans="1:9" ht="15.75" thickBot="1">
      <c r="A3" s="1231" t="s">
        <v>289</v>
      </c>
      <c r="B3" s="1232">
        <v>-622982</v>
      </c>
      <c r="C3" s="1233">
        <v>-229804</v>
      </c>
      <c r="D3" s="1234">
        <v>-350681</v>
      </c>
      <c r="E3" s="996">
        <f>IF((D3-C3)/C3&gt;5,´N/A´,(D3-C3)/C3)</f>
        <v>0.52600041774729767</v>
      </c>
      <c r="F3" s="1235">
        <f>IF((D3-B3)/B3&gt;5,´N/A´,(D3-B3)/B3)</f>
        <v>-0.4370928855087306</v>
      </c>
    </row>
    <row r="4" spans="1:9" ht="15">
      <c r="A4" s="1236" t="s">
        <v>290</v>
      </c>
      <c r="B4" s="1237">
        <v>65335</v>
      </c>
      <c r="C4" s="1238">
        <v>103022</v>
      </c>
      <c r="D4" s="1239">
        <v>93091</v>
      </c>
      <c r="E4" s="935">
        <f>IF((D4-C4)/C4&gt;5,´N/A´,(D4-C4)/C4)</f>
        <v>-9.6396886101997634E-2</v>
      </c>
      <c r="F4" s="1240">
        <f>IF((D4-B4)/B4&gt;5,´N/A´,(D4-B4)/B4)</f>
        <v>0.42482589729853831</v>
      </c>
    </row>
    <row r="5" spans="1:9" s="833" customFormat="1" ht="44.25" customHeight="1" thickBot="1">
      <c r="A5" s="1276" t="s">
        <v>16</v>
      </c>
      <c r="B5" s="1241">
        <v>-557647</v>
      </c>
      <c r="C5" s="1242">
        <v>-126782</v>
      </c>
      <c r="D5" s="1243">
        <v>-257590</v>
      </c>
      <c r="E5" s="1244">
        <f>IF((D5-C5)/C5&gt;5,´N/A´,(D5-C5)/C5)</f>
        <v>1.0317552964931931</v>
      </c>
      <c r="F5" s="1245">
        <f>IF((D5-B5)/B5&gt;5,´N/A´,(D5-B5)/B5)</f>
        <v>-0.53807695549334977</v>
      </c>
    </row>
    <row r="6" spans="1:9" ht="18" thickBot="1">
      <c r="A6" s="1277" t="s">
        <v>291</v>
      </c>
      <c r="B6" s="1278">
        <v>1.6277952503954227E-2</v>
      </c>
      <c r="C6" s="1279">
        <v>3.4358868026764587E-3</v>
      </c>
      <c r="D6" s="1280">
        <v>7.1245278702069727E-3</v>
      </c>
      <c r="E6" s="1247" t="s">
        <v>879</v>
      </c>
      <c r="F6" s="1248" t="s">
        <v>880</v>
      </c>
    </row>
    <row r="7" spans="1:9" ht="15">
      <c r="A7" s="1285" t="s">
        <v>292</v>
      </c>
      <c r="B7" s="1286"/>
      <c r="C7" s="1286"/>
      <c r="D7" s="1286"/>
      <c r="E7" s="1286"/>
      <c r="F7" s="1286"/>
      <c r="G7" s="1286"/>
      <c r="H7" s="1287"/>
      <c r="I7" s="1286"/>
    </row>
    <row r="8" spans="1:9" customFormat="1" ht="15">
      <c r="A8" s="214"/>
      <c r="B8" s="922"/>
      <c r="C8" s="922"/>
      <c r="D8" s="922"/>
      <c r="E8" s="921"/>
      <c r="F8" s="921"/>
    </row>
    <row r="9" spans="1:9" customFormat="1" ht="15.75" thickBot="1"/>
    <row r="10" spans="1:9" customFormat="1" ht="15">
      <c r="A10" s="1228" t="s">
        <v>293</v>
      </c>
      <c r="B10" s="1835" t="s">
        <v>288</v>
      </c>
      <c r="C10" s="1836"/>
      <c r="D10" s="1837"/>
      <c r="E10" s="1835" t="s">
        <v>7</v>
      </c>
      <c r="F10" s="1837"/>
    </row>
    <row r="11" spans="1:9" ht="15.75" thickBot="1">
      <c r="A11" s="1270" t="s">
        <v>238</v>
      </c>
      <c r="B11" s="1271" t="s">
        <v>10</v>
      </c>
      <c r="C11" s="1272" t="s">
        <v>11</v>
      </c>
      <c r="D11" s="1273" t="s">
        <v>12</v>
      </c>
      <c r="E11" s="1274" t="s">
        <v>13</v>
      </c>
      <c r="F11" s="1275" t="s">
        <v>14</v>
      </c>
    </row>
    <row r="12" spans="1:9" ht="15">
      <c r="A12" s="1231" t="s">
        <v>289</v>
      </c>
      <c r="B12" s="1232">
        <v>-607000.58775067981</v>
      </c>
      <c r="C12" s="1233">
        <v>-175481.5658224324</v>
      </c>
      <c r="D12" s="1234">
        <v>-346808.94</v>
      </c>
      <c r="E12" s="996">
        <v>0.97632690576132442</v>
      </c>
      <c r="F12" s="1235">
        <v>-0.42865139342756492</v>
      </c>
    </row>
    <row r="13" spans="1:9" ht="15">
      <c r="A13" s="1236" t="s">
        <v>290</v>
      </c>
      <c r="B13" s="1237">
        <v>65335</v>
      </c>
      <c r="C13" s="1238">
        <v>103022</v>
      </c>
      <c r="D13" s="1239">
        <v>93091</v>
      </c>
      <c r="E13" s="935">
        <v>-9.6396886101997634E-2</v>
      </c>
      <c r="F13" s="1240">
        <v>0.42482589729853831</v>
      </c>
    </row>
    <row r="14" spans="1:9" ht="29.25" customHeight="1" thickBot="1">
      <c r="A14" s="1276" t="s">
        <v>16</v>
      </c>
      <c r="B14" s="1241">
        <v>-541665.58775067981</v>
      </c>
      <c r="C14" s="1242">
        <v>-72459.5658224324</v>
      </c>
      <c r="D14" s="1243">
        <v>-253717.94</v>
      </c>
      <c r="E14" s="1244">
        <v>2.501510630380464</v>
      </c>
      <c r="F14" s="1245">
        <v>-0.53159671624407789</v>
      </c>
    </row>
    <row r="15" spans="1:9" ht="18" thickBot="1">
      <c r="A15" s="1246" t="s">
        <v>294</v>
      </c>
      <c r="B15" s="1281">
        <v>1.9210895253188906E-2</v>
      </c>
      <c r="C15" s="1281">
        <v>2.247595678027093E-3</v>
      </c>
      <c r="D15" s="1282">
        <v>7.9131310169920036E-3</v>
      </c>
      <c r="E15" s="1283" t="s">
        <v>295</v>
      </c>
      <c r="F15" s="1284" t="s">
        <v>296</v>
      </c>
    </row>
    <row r="16" spans="1:9" ht="15">
      <c r="A16" s="1249"/>
      <c r="B16" s="1250"/>
      <c r="C16" s="1250"/>
      <c r="D16" s="1251"/>
      <c r="E16" s="1252"/>
      <c r="F16" s="1253"/>
    </row>
    <row r="17" spans="1:9">
      <c r="A17" s="1254"/>
      <c r="B17" s="1255"/>
      <c r="C17" s="1255"/>
      <c r="D17" s="1256"/>
      <c r="E17" s="1257"/>
      <c r="F17" s="1258"/>
    </row>
    <row r="18" spans="1:9" ht="15" thickBot="1">
      <c r="A18" s="1259"/>
      <c r="B18" s="1259"/>
      <c r="C18" s="1259"/>
      <c r="D18" s="1260"/>
      <c r="E18" s="1259"/>
      <c r="F18" s="1259"/>
    </row>
    <row r="19" spans="1:9" ht="15">
      <c r="A19" s="1228" t="s">
        <v>293</v>
      </c>
      <c r="B19" s="1835" t="s">
        <v>288</v>
      </c>
      <c r="C19" s="1836"/>
      <c r="D19" s="1837"/>
      <c r="E19" s="1835" t="s">
        <v>7</v>
      </c>
      <c r="F19" s="1837"/>
    </row>
    <row r="20" spans="1:9" ht="15.75" thickBot="1">
      <c r="A20" s="1270" t="s">
        <v>238</v>
      </c>
      <c r="B20" s="1271" t="s">
        <v>10</v>
      </c>
      <c r="C20" s="1272" t="s">
        <v>11</v>
      </c>
      <c r="D20" s="1273" t="s">
        <v>12</v>
      </c>
      <c r="E20" s="1274" t="s">
        <v>13</v>
      </c>
      <c r="F20" s="1275" t="s">
        <v>14</v>
      </c>
    </row>
    <row r="21" spans="1:9" ht="15">
      <c r="A21" s="1231" t="s">
        <v>289</v>
      </c>
      <c r="B21" s="1232">
        <v>-15981.412249320187</v>
      </c>
      <c r="C21" s="1233">
        <v>-54322.4341775676</v>
      </c>
      <c r="D21" s="1234">
        <v>-3872.0599999999977</v>
      </c>
      <c r="E21" s="996">
        <v>-0.92872079356121784</v>
      </c>
      <c r="F21" s="1235">
        <v>-0.75771477891982253</v>
      </c>
    </row>
    <row r="22" spans="1:9" ht="15">
      <c r="A22" s="1236" t="s">
        <v>290</v>
      </c>
      <c r="B22" s="1237">
        <v>0</v>
      </c>
      <c r="C22" s="1238">
        <v>0</v>
      </c>
      <c r="D22" s="1239">
        <v>0</v>
      </c>
      <c r="E22" s="935" t="s">
        <v>159</v>
      </c>
      <c r="F22" s="1240" t="s">
        <v>159</v>
      </c>
    </row>
    <row r="23" spans="1:9" ht="28.5" customHeight="1" thickBot="1">
      <c r="A23" s="1276" t="s">
        <v>16</v>
      </c>
      <c r="B23" s="1241">
        <v>-15981.412249320187</v>
      </c>
      <c r="C23" s="1242">
        <v>-54322.4341775676</v>
      </c>
      <c r="D23" s="1243">
        <v>-3872.0599999999977</v>
      </c>
      <c r="E23" s="1244">
        <v>-0.92872079356121784</v>
      </c>
      <c r="F23" s="1245">
        <v>-0.75771477891982253</v>
      </c>
    </row>
    <row r="24" spans="1:9" ht="18" thickBot="1">
      <c r="A24" s="1246" t="s">
        <v>294</v>
      </c>
      <c r="B24" s="1281">
        <v>2.6363004077915629E-3</v>
      </c>
      <c r="C24" s="1281">
        <v>1.1656657598869139E-2</v>
      </c>
      <c r="D24" s="1281">
        <v>9.4614097871776497E-4</v>
      </c>
      <c r="E24" s="1283" t="s">
        <v>297</v>
      </c>
      <c r="F24" s="1284" t="s">
        <v>298</v>
      </c>
    </row>
    <row r="25" spans="1:9" ht="27.75" customHeight="1">
      <c r="A25" s="1834" t="s">
        <v>299</v>
      </c>
      <c r="B25" s="1834"/>
      <c r="C25" s="1834"/>
      <c r="D25" s="1834"/>
      <c r="E25" s="1834"/>
      <c r="F25" s="1834"/>
      <c r="G25" s="1834"/>
      <c r="H25" s="1834"/>
      <c r="I25" s="1834"/>
    </row>
  </sheetData>
  <mergeCells count="7">
    <mergeCell ref="A25:I25"/>
    <mergeCell ref="B1:D1"/>
    <mergeCell ref="E1:F1"/>
    <mergeCell ref="B10:D10"/>
    <mergeCell ref="E10:F10"/>
    <mergeCell ref="B19:D19"/>
    <mergeCell ref="E19:F19"/>
  </mergeCells>
  <pageMargins left="0.7" right="0.7" top="0.75" bottom="0.75" header="0.3" footer="0.3"/>
  <pageSetup orientation="portrait" horizontalDpi="4294967293"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B9D8C-A8F6-4309-A311-21BEE4839951}">
  <sheetPr>
    <tabColor theme="2" tint="-9.9978637043366805E-2"/>
  </sheetPr>
  <dimension ref="A1:F37"/>
  <sheetViews>
    <sheetView showGridLines="0" zoomScale="60" zoomScaleNormal="60" workbookViewId="0">
      <pane xSplit="1" topLeftCell="B1" activePane="topRight" state="frozen"/>
      <selection pane="topRight" activeCell="E50" sqref="E50"/>
    </sheetView>
  </sheetViews>
  <sheetFormatPr baseColWidth="10" defaultColWidth="11.42578125" defaultRowHeight="15"/>
  <cols>
    <col min="1" max="1" width="61.5703125" style="24" customWidth="1"/>
    <col min="2" max="2" width="12.5703125" style="24" customWidth="1"/>
    <col min="3" max="3" width="13.28515625" style="24" customWidth="1"/>
    <col min="4" max="4" width="12.5703125" style="24" bestFit="1" customWidth="1"/>
    <col min="5" max="5" width="11.42578125" style="24"/>
    <col min="6" max="6" width="9" style="24" bestFit="1" customWidth="1"/>
  </cols>
  <sheetData>
    <row r="1" spans="1:6">
      <c r="A1" s="1329" t="s">
        <v>300</v>
      </c>
      <c r="B1" s="1838" t="s">
        <v>6</v>
      </c>
      <c r="C1" s="1839"/>
      <c r="D1" s="1840"/>
      <c r="E1" s="1839" t="s">
        <v>7</v>
      </c>
      <c r="F1" s="1840"/>
    </row>
    <row r="2" spans="1:6" ht="15.75" thickBot="1">
      <c r="A2" s="1330" t="s">
        <v>301</v>
      </c>
      <c r="B2" s="1331">
        <f>'[1]Leyenda de pestañas'!G21</f>
        <v>0</v>
      </c>
      <c r="C2" s="1332">
        <f>'[1]Leyenda de pestañas'!H21</f>
        <v>0</v>
      </c>
      <c r="D2" s="1333">
        <f>'[1]Leyenda de pestañas'!I21</f>
        <v>0</v>
      </c>
      <c r="E2" s="1334" t="s">
        <v>13</v>
      </c>
      <c r="F2" s="1335" t="s">
        <v>14</v>
      </c>
    </row>
    <row r="3" spans="1:6">
      <c r="A3" s="1336" t="s">
        <v>302</v>
      </c>
      <c r="B3" s="1337">
        <v>830771</v>
      </c>
      <c r="C3" s="1338">
        <v>924161</v>
      </c>
      <c r="D3" s="1339">
        <v>891031</v>
      </c>
      <c r="E3" s="1340">
        <v>-3.5848731985011262E-2</v>
      </c>
      <c r="F3" s="1341">
        <v>7.2535030712434612E-2</v>
      </c>
    </row>
    <row r="4" spans="1:6" ht="15.75" thickBot="1">
      <c r="A4" s="1336" t="s">
        <v>303</v>
      </c>
      <c r="B4" s="1337">
        <v>179889</v>
      </c>
      <c r="C4" s="1338">
        <v>269354</v>
      </c>
      <c r="D4" s="1339">
        <v>262196</v>
      </c>
      <c r="E4" s="1340">
        <v>-2.6574693525991844E-2</v>
      </c>
      <c r="F4" s="1341">
        <v>0.45754326278983148</v>
      </c>
    </row>
    <row r="5" spans="1:6" ht="15.75" thickBot="1">
      <c r="A5" s="976" t="s">
        <v>304</v>
      </c>
      <c r="B5" s="1342">
        <v>1010660</v>
      </c>
      <c r="C5" s="1343">
        <v>1193515</v>
      </c>
      <c r="D5" s="1344">
        <v>1153227</v>
      </c>
      <c r="E5" s="1345">
        <v>-3.3755755059634796E-2</v>
      </c>
      <c r="F5" s="1346">
        <v>0.14106326558882309</v>
      </c>
    </row>
    <row r="6" spans="1:6">
      <c r="A6"/>
      <c r="B6"/>
      <c r="C6"/>
      <c r="D6"/>
      <c r="E6"/>
      <c r="F6"/>
    </row>
    <row r="7" spans="1:6" ht="15.75" thickBot="1">
      <c r="A7"/>
      <c r="B7"/>
      <c r="C7"/>
      <c r="D7"/>
      <c r="E7"/>
      <c r="F7"/>
    </row>
    <row r="8" spans="1:6">
      <c r="A8" s="1628" t="s">
        <v>305</v>
      </c>
      <c r="B8" s="1794" t="s">
        <v>6</v>
      </c>
      <c r="C8" s="1795"/>
      <c r="D8" s="1796"/>
      <c r="E8" s="1794" t="s">
        <v>7</v>
      </c>
      <c r="F8" s="1796"/>
    </row>
    <row r="9" spans="1:6">
      <c r="A9" s="135" t="s">
        <v>8</v>
      </c>
      <c r="B9" s="1797"/>
      <c r="C9" s="1798"/>
      <c r="D9" s="1799"/>
      <c r="E9" s="1797"/>
      <c r="F9" s="1799"/>
    </row>
    <row r="10" spans="1:6" ht="15.75" thickBot="1">
      <c r="A10" s="1629" t="s">
        <v>9</v>
      </c>
      <c r="B10" s="111" t="s">
        <v>10</v>
      </c>
      <c r="C10" s="112" t="s">
        <v>11</v>
      </c>
      <c r="D10" s="112" t="s">
        <v>12</v>
      </c>
      <c r="E10" s="114" t="s">
        <v>13</v>
      </c>
      <c r="F10" s="1026" t="s">
        <v>14</v>
      </c>
    </row>
    <row r="11" spans="1:6" ht="17.25">
      <c r="A11" s="1288" t="s">
        <v>306</v>
      </c>
      <c r="B11" s="1289">
        <v>117162.59030999997</v>
      </c>
      <c r="C11" s="1630">
        <v>172173.04207999998</v>
      </c>
      <c r="D11" s="1290">
        <v>167600</v>
      </c>
      <c r="E11" s="1608">
        <v>-2.6560732300211831E-2</v>
      </c>
      <c r="F11" s="1291">
        <v>0.43049073562258999</v>
      </c>
    </row>
    <row r="12" spans="1:6" ht="17.25">
      <c r="A12" s="1292" t="s">
        <v>307</v>
      </c>
      <c r="B12" s="1289">
        <v>117921.83733999997</v>
      </c>
      <c r="C12" s="1630">
        <v>120463.61045999998</v>
      </c>
      <c r="D12" s="1290">
        <v>122900</v>
      </c>
      <c r="E12" s="1608">
        <v>2.0225108069536368E-2</v>
      </c>
      <c r="F12" s="1291">
        <v>4.2215782693808102E-2</v>
      </c>
    </row>
    <row r="13" spans="1:6">
      <c r="A13" s="1288" t="s">
        <v>308</v>
      </c>
      <c r="B13" s="1289">
        <v>84625.487210000007</v>
      </c>
      <c r="C13" s="1630">
        <v>103389.18825000001</v>
      </c>
      <c r="D13" s="1290">
        <v>95100</v>
      </c>
      <c r="E13" s="1608">
        <v>-8.0174613906014547E-2</v>
      </c>
      <c r="F13" s="1291">
        <v>0.12377491858932821</v>
      </c>
    </row>
    <row r="14" spans="1:6" ht="17.25">
      <c r="A14" s="1288" t="s">
        <v>309</v>
      </c>
      <c r="B14" s="1293">
        <v>24271.390150000003</v>
      </c>
      <c r="C14" s="1631">
        <v>27463.579329999997</v>
      </c>
      <c r="D14" s="1294">
        <v>28900</v>
      </c>
      <c r="E14" s="1609">
        <v>5.2302748040963465E-2</v>
      </c>
      <c r="F14" s="1295">
        <v>0.19070229687688478</v>
      </c>
    </row>
    <row r="15" spans="1:6" ht="17.25">
      <c r="A15" s="1288" t="s">
        <v>310</v>
      </c>
      <c r="B15" s="1293">
        <v>14535.06545</v>
      </c>
      <c r="C15" s="1631">
        <v>17570.090239999998</v>
      </c>
      <c r="D15" s="1294">
        <v>17000</v>
      </c>
      <c r="E15" s="1609">
        <v>-3.2446631304268059E-2</v>
      </c>
      <c r="F15" s="1295">
        <v>0.16958537672081819</v>
      </c>
    </row>
    <row r="16" spans="1:6" ht="17.25">
      <c r="A16" s="1288" t="s">
        <v>311</v>
      </c>
      <c r="B16" s="1293">
        <v>27189.348200000008</v>
      </c>
      <c r="C16" s="1631">
        <v>28551.4215</v>
      </c>
      <c r="D16" s="1294">
        <v>30300</v>
      </c>
      <c r="E16" s="1609">
        <v>6.1243132850670845E-2</v>
      </c>
      <c r="F16" s="1295">
        <v>0.11440700148891358</v>
      </c>
    </row>
    <row r="17" spans="1:6" ht="17.25">
      <c r="A17" s="1288" t="s">
        <v>312</v>
      </c>
      <c r="B17" s="1293">
        <v>7762.7165099999993</v>
      </c>
      <c r="C17" s="1631">
        <v>8493.8427599999995</v>
      </c>
      <c r="D17" s="1294">
        <v>7900</v>
      </c>
      <c r="E17" s="1609">
        <v>-6.9914498864586894E-2</v>
      </c>
      <c r="F17" s="1295">
        <v>1.7684980486296409E-2</v>
      </c>
    </row>
    <row r="18" spans="1:6" ht="17.25">
      <c r="A18" s="1288" t="s">
        <v>313</v>
      </c>
      <c r="B18" s="1289">
        <v>59864.436010000005</v>
      </c>
      <c r="C18" s="1630">
        <v>62521.084219999997</v>
      </c>
      <c r="D18" s="1290">
        <v>60400</v>
      </c>
      <c r="E18" s="1608">
        <v>-3.3925902700860044E-2</v>
      </c>
      <c r="F18" s="1291">
        <v>8.9462797229147295E-3</v>
      </c>
    </row>
    <row r="19" spans="1:6" ht="17.25">
      <c r="A19" s="1288" t="s">
        <v>314</v>
      </c>
      <c r="B19" s="1289">
        <v>106383.61686000001</v>
      </c>
      <c r="C19" s="1630">
        <v>119246.29863999999</v>
      </c>
      <c r="D19" s="1290">
        <v>118700</v>
      </c>
      <c r="E19" s="1608">
        <v>-4.5812628671121347E-3</v>
      </c>
      <c r="F19" s="1291">
        <v>0.11577330705166999</v>
      </c>
    </row>
    <row r="20" spans="1:6" ht="17.25">
      <c r="A20" s="1288" t="s">
        <v>315</v>
      </c>
      <c r="B20" s="1289">
        <v>15392.31813</v>
      </c>
      <c r="C20" s="1630">
        <v>20036.125909999999</v>
      </c>
      <c r="D20" s="1290">
        <v>19800</v>
      </c>
      <c r="E20" s="1608">
        <v>-1.1785008292553689E-2</v>
      </c>
      <c r="F20" s="1291">
        <v>0.28635594929715769</v>
      </c>
    </row>
    <row r="21" spans="1:6" ht="17.25">
      <c r="A21" s="1288" t="s">
        <v>316</v>
      </c>
      <c r="B21" s="1289">
        <v>15190.956700000001</v>
      </c>
      <c r="C21" s="1630">
        <v>15503.036899999999</v>
      </c>
      <c r="D21" s="1290">
        <v>17000</v>
      </c>
      <c r="E21" s="1608">
        <v>9.6559345736963342E-2</v>
      </c>
      <c r="F21" s="1291">
        <v>0.11908685777506034</v>
      </c>
    </row>
    <row r="22" spans="1:6" ht="17.25">
      <c r="A22" s="1288" t="s">
        <v>317</v>
      </c>
      <c r="B22" s="1289">
        <v>13583.243410000001</v>
      </c>
      <c r="C22" s="1630">
        <v>11901.98681</v>
      </c>
      <c r="D22" s="1290">
        <v>11100</v>
      </c>
      <c r="E22" s="1608">
        <v>-6.7382599460299675E-2</v>
      </c>
      <c r="F22" s="1291">
        <v>-0.18281667603569807</v>
      </c>
    </row>
    <row r="23" spans="1:6">
      <c r="A23" s="1288" t="s">
        <v>318</v>
      </c>
      <c r="B23" s="1289">
        <v>17646.668460000001</v>
      </c>
      <c r="C23" s="1630">
        <v>29776.051449999999</v>
      </c>
      <c r="D23" s="1290">
        <v>24700</v>
      </c>
      <c r="E23" s="1608">
        <v>-0.17047429739042852</v>
      </c>
      <c r="F23" s="1291">
        <v>0.39969762881803472</v>
      </c>
    </row>
    <row r="24" spans="1:6">
      <c r="A24" s="1288" t="s">
        <v>319</v>
      </c>
      <c r="B24" s="1289">
        <v>34532.462839928201</v>
      </c>
      <c r="C24" s="1630">
        <v>26852.180043762703</v>
      </c>
      <c r="D24" s="1290">
        <v>27400</v>
      </c>
      <c r="E24" s="1608">
        <v>2.0401321432542252E-2</v>
      </c>
      <c r="F24" s="1291">
        <v>-0.20654370564271718</v>
      </c>
    </row>
    <row r="25" spans="1:6">
      <c r="A25" s="1288" t="s">
        <v>161</v>
      </c>
      <c r="B25" s="1289">
        <v>11858</v>
      </c>
      <c r="C25" s="1630">
        <v>27643</v>
      </c>
      <c r="D25" s="1290">
        <v>18785</v>
      </c>
      <c r="E25" s="1608">
        <v>-0.32044278840936224</v>
      </c>
      <c r="F25" s="1291">
        <v>0.58416259065609721</v>
      </c>
    </row>
    <row r="26" spans="1:6" ht="18" thickBot="1">
      <c r="A26" s="1296" t="s">
        <v>320</v>
      </c>
      <c r="B26" s="1297">
        <v>10583.296566645899</v>
      </c>
      <c r="C26" s="1298">
        <v>12168.787549999999</v>
      </c>
      <c r="D26" s="1299">
        <v>9700</v>
      </c>
      <c r="E26" s="1608">
        <v>-0.20287867956080796</v>
      </c>
      <c r="F26" s="1291">
        <v>-8.3461382857745625E-2</v>
      </c>
    </row>
    <row r="27" spans="1:6" ht="15.75" thickBot="1">
      <c r="A27" s="1300" t="s">
        <v>321</v>
      </c>
      <c r="B27" s="1301">
        <v>678503.434146574</v>
      </c>
      <c r="C27" s="1302">
        <v>803753.32614376245</v>
      </c>
      <c r="D27" s="1303">
        <v>777285</v>
      </c>
      <c r="E27" s="1304">
        <v>-3.2930907136337284E-2</v>
      </c>
      <c r="F27" s="1305">
        <v>0.14558742208530462</v>
      </c>
    </row>
    <row r="28" spans="1:6">
      <c r="A28" s="558"/>
      <c r="B28" s="559"/>
      <c r="C28" s="559"/>
      <c r="D28" s="559"/>
      <c r="E28" s="560"/>
      <c r="F28" s="560"/>
    </row>
    <row r="29" spans="1:6">
      <c r="A29" s="1841" t="s">
        <v>322</v>
      </c>
      <c r="B29" s="1841"/>
      <c r="C29" s="1841"/>
      <c r="D29" s="1841"/>
      <c r="E29" s="1841"/>
      <c r="F29" s="1841"/>
    </row>
    <row r="30" spans="1:6">
      <c r="A30" s="1841" t="s">
        <v>323</v>
      </c>
      <c r="B30" s="1841"/>
      <c r="C30" s="1841"/>
      <c r="D30" s="1841"/>
      <c r="E30" s="1841"/>
      <c r="F30" s="1841"/>
    </row>
    <row r="31" spans="1:6">
      <c r="A31" s="1841" t="s">
        <v>324</v>
      </c>
      <c r="B31" s="1841"/>
      <c r="C31" s="1841"/>
      <c r="D31" s="1841"/>
      <c r="E31" s="1841"/>
      <c r="F31" s="1841"/>
    </row>
    <row r="32" spans="1:6">
      <c r="A32" s="1841" t="s">
        <v>325</v>
      </c>
      <c r="B32" s="1841"/>
      <c r="C32" s="1841"/>
      <c r="D32" s="1841"/>
      <c r="E32" s="1841"/>
      <c r="F32" s="1841"/>
    </row>
    <row r="33" spans="1:6">
      <c r="A33" s="1841" t="s">
        <v>326</v>
      </c>
      <c r="B33" s="1841"/>
      <c r="C33" s="1841"/>
      <c r="D33" s="1841"/>
      <c r="E33" s="1841"/>
      <c r="F33" s="1841"/>
    </row>
    <row r="34" spans="1:6">
      <c r="A34" s="1306"/>
      <c r="B34" s="1306"/>
      <c r="C34" s="1306"/>
      <c r="D34" s="1306"/>
      <c r="E34" s="1306"/>
      <c r="F34" s="1306"/>
    </row>
    <row r="35" spans="1:6">
      <c r="A35" s="1841" t="s">
        <v>327</v>
      </c>
      <c r="B35" s="1841"/>
      <c r="C35" s="1841"/>
      <c r="D35" s="1841"/>
      <c r="E35" s="1841"/>
      <c r="F35" s="1841"/>
    </row>
    <row r="37" spans="1:6">
      <c r="A37" s="1326"/>
      <c r="B37" s="1327"/>
      <c r="C37" s="1327"/>
      <c r="D37" s="1327"/>
      <c r="E37" s="1328"/>
      <c r="F37" s="1328"/>
    </row>
  </sheetData>
  <mergeCells count="10">
    <mergeCell ref="A30:F30"/>
    <mergeCell ref="A35:F35"/>
    <mergeCell ref="A31:F31"/>
    <mergeCell ref="A32:F32"/>
    <mergeCell ref="A33:F33"/>
    <mergeCell ref="B1:D1"/>
    <mergeCell ref="E1:F1"/>
    <mergeCell ref="B8:D9"/>
    <mergeCell ref="E8:F9"/>
    <mergeCell ref="A29:F29"/>
  </mergeCells>
  <hyperlinks>
    <hyperlink ref="A10" location="Index!A1" display="Back to index" xr:uid="{EDA29C3E-3E87-4419-AB98-88FEECA19010}"/>
  </hyperlinks>
  <pageMargins left="0.7" right="0.7" top="0.75" bottom="0.75" header="0.3" footer="0.3"/>
  <pageSetup paperSize="9" orientation="portrait" horizontalDpi="360" verticalDpi="36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1CBF2-F275-4F0A-BA2B-EBFC1D3C7EE3}">
  <sheetPr>
    <tabColor theme="2" tint="-9.9978637043366805E-2"/>
  </sheetPr>
  <dimension ref="A1:F11"/>
  <sheetViews>
    <sheetView showGridLines="0" zoomScale="60" zoomScaleNormal="60" workbookViewId="0">
      <pane xSplit="1" topLeftCell="B1" activePane="topRight" state="frozen"/>
      <selection pane="topRight" activeCell="A21" sqref="A21"/>
    </sheetView>
  </sheetViews>
  <sheetFormatPr baseColWidth="10" defaultColWidth="11.42578125" defaultRowHeight="15"/>
  <cols>
    <col min="1" max="1" width="61.5703125" style="24" customWidth="1"/>
    <col min="2" max="2" width="12.5703125" style="24" customWidth="1"/>
    <col min="3" max="3" width="13.28515625" style="24" customWidth="1"/>
    <col min="4" max="4" width="12.5703125" style="24" bestFit="1" customWidth="1"/>
    <col min="5" max="5" width="11.42578125" style="24"/>
    <col min="6" max="6" width="9" style="24" bestFit="1" customWidth="1"/>
    <col min="7" max="7" width="15" customWidth="1"/>
    <col min="8" max="8" width="13.85546875" customWidth="1"/>
    <col min="9" max="9" width="16.42578125" bestFit="1" customWidth="1"/>
  </cols>
  <sheetData>
    <row r="1" spans="1:6">
      <c r="A1" s="1307" t="s">
        <v>328</v>
      </c>
      <c r="B1" s="1842" t="s">
        <v>6</v>
      </c>
      <c r="C1" s="1843"/>
      <c r="D1" s="1844"/>
      <c r="E1" s="1843" t="s">
        <v>7</v>
      </c>
      <c r="F1" s="1844"/>
    </row>
    <row r="2" spans="1:6" ht="15.75" thickBot="1">
      <c r="A2" s="1308" t="s">
        <v>301</v>
      </c>
      <c r="B2" s="1316" t="s">
        <v>10</v>
      </c>
      <c r="C2" s="1317" t="s">
        <v>11</v>
      </c>
      <c r="D2" s="1318" t="s">
        <v>12</v>
      </c>
      <c r="E2" s="1319" t="s">
        <v>13</v>
      </c>
      <c r="F2" s="1309" t="s">
        <v>14</v>
      </c>
    </row>
    <row r="3" spans="1:6">
      <c r="A3" s="1310" t="s">
        <v>329</v>
      </c>
      <c r="B3" s="1320">
        <v>16287</v>
      </c>
      <c r="C3" s="1321">
        <v>2550</v>
      </c>
      <c r="D3" s="1322">
        <v>-56866</v>
      </c>
      <c r="E3" s="1311">
        <v>-23.300392156862745</v>
      </c>
      <c r="F3" s="1312">
        <v>-4.491496285380979</v>
      </c>
    </row>
    <row r="4" spans="1:6" ht="15.75">
      <c r="A4" s="1347" t="s">
        <v>330</v>
      </c>
      <c r="B4" s="1320">
        <v>29405</v>
      </c>
      <c r="C4" s="1321">
        <v>13224</v>
      </c>
      <c r="D4" s="1322">
        <v>24014</v>
      </c>
      <c r="E4" s="1311">
        <v>0.81594071385359945</v>
      </c>
      <c r="F4" s="1312">
        <v>-0.18333616731848323</v>
      </c>
    </row>
    <row r="5" spans="1:6">
      <c r="A5" s="1310" t="s">
        <v>331</v>
      </c>
      <c r="B5" s="1320">
        <v>69723</v>
      </c>
      <c r="C5" s="1321">
        <v>27049</v>
      </c>
      <c r="D5" s="1322">
        <v>-138</v>
      </c>
      <c r="E5" s="1311">
        <v>-1.0051018521941661</v>
      </c>
      <c r="F5" s="1312">
        <v>-1.0019792607891227</v>
      </c>
    </row>
    <row r="6" spans="1:6">
      <c r="A6" s="1310" t="s">
        <v>332</v>
      </c>
      <c r="B6" s="1320">
        <v>-5536</v>
      </c>
      <c r="C6" s="1321">
        <v>-8923</v>
      </c>
      <c r="D6" s="1322">
        <v>-25390</v>
      </c>
      <c r="E6" s="1311" t="s">
        <v>333</v>
      </c>
      <c r="F6" s="1312" t="s">
        <v>333</v>
      </c>
    </row>
    <row r="7" spans="1:6" ht="15.75" thickBot="1">
      <c r="A7" s="1310" t="s">
        <v>334</v>
      </c>
      <c r="B7" s="1320">
        <v>73991</v>
      </c>
      <c r="C7" s="1321">
        <v>74544</v>
      </c>
      <c r="D7" s="1322">
        <v>147902</v>
      </c>
      <c r="E7" s="1311">
        <v>0.98408993346211626</v>
      </c>
      <c r="F7" s="1312">
        <v>0.99891878742009155</v>
      </c>
    </row>
    <row r="8" spans="1:6" ht="15.75" thickBot="1">
      <c r="A8" s="1313" t="s">
        <v>335</v>
      </c>
      <c r="B8" s="1323">
        <v>183870</v>
      </c>
      <c r="C8" s="1324">
        <v>108444</v>
      </c>
      <c r="D8" s="1325">
        <v>89522</v>
      </c>
      <c r="E8" s="1314">
        <v>-0.17448637084578211</v>
      </c>
      <c r="F8" s="1315">
        <v>-0.51312340240387222</v>
      </c>
    </row>
    <row r="10" spans="1:6">
      <c r="A10" s="1348" t="s">
        <v>336</v>
      </c>
    </row>
    <row r="11" spans="1:6">
      <c r="A11" s="1348" t="s">
        <v>337</v>
      </c>
    </row>
  </sheetData>
  <mergeCells count="2">
    <mergeCell ref="B1:D1"/>
    <mergeCell ref="E1:F1"/>
  </mergeCells>
  <pageMargins left="0.7" right="0.7" top="0.75" bottom="0.75" header="0.3" footer="0.3"/>
  <pageSetup paperSize="9" orientation="portrait" horizontalDpi="360"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306A4-93A7-4312-93EB-63BF9954AE44}">
  <sheetPr>
    <tabColor theme="2" tint="-9.9978637043366805E-2"/>
  </sheetPr>
  <dimension ref="A1:AB24"/>
  <sheetViews>
    <sheetView showGridLines="0" zoomScale="60" zoomScaleNormal="60" workbookViewId="0">
      <pane xSplit="2" topLeftCell="C1" activePane="topRight" state="frozen"/>
      <selection pane="topRight" activeCell="D35" sqref="D35"/>
    </sheetView>
  </sheetViews>
  <sheetFormatPr baseColWidth="10" defaultColWidth="11.42578125" defaultRowHeight="15"/>
  <cols>
    <col min="2" max="2" width="42.42578125" style="24" customWidth="1"/>
    <col min="3" max="3" width="12.42578125" style="24" customWidth="1"/>
    <col min="4" max="4" width="12.5703125" style="24" customWidth="1"/>
    <col min="5" max="5" width="12.5703125" style="24" bestFit="1" customWidth="1"/>
    <col min="6" max="7" width="11.42578125" style="24"/>
  </cols>
  <sheetData>
    <row r="1" spans="1:28" s="1" customFormat="1">
      <c r="A1" s="1854" t="s">
        <v>338</v>
      </c>
      <c r="B1" s="1855"/>
      <c r="C1" s="1856" t="s">
        <v>6</v>
      </c>
      <c r="D1" s="1857"/>
      <c r="E1" s="1858"/>
      <c r="F1" s="1856" t="s">
        <v>7</v>
      </c>
      <c r="G1" s="1858"/>
    </row>
    <row r="2" spans="1:28" s="1" customFormat="1" ht="15.75" thickBot="1">
      <c r="A2" s="1641" t="s">
        <v>238</v>
      </c>
      <c r="B2" s="1642"/>
      <c r="C2" s="1349" t="s">
        <v>10</v>
      </c>
      <c r="D2" s="1350" t="s">
        <v>11</v>
      </c>
      <c r="E2" s="1350" t="s">
        <v>12</v>
      </c>
      <c r="F2" s="1351" t="s">
        <v>13</v>
      </c>
      <c r="G2" s="1352" t="s">
        <v>14</v>
      </c>
    </row>
    <row r="3" spans="1:28" s="5" customFormat="1" ht="15.75" thickBot="1">
      <c r="A3" s="1845" t="s">
        <v>142</v>
      </c>
      <c r="B3" s="1353" t="s">
        <v>339</v>
      </c>
      <c r="C3" s="1354">
        <v>643928</v>
      </c>
      <c r="D3" s="1355">
        <v>712087</v>
      </c>
      <c r="E3" s="1356">
        <v>690536</v>
      </c>
      <c r="F3" s="1357">
        <v>-3.0264560369730131E-2</v>
      </c>
      <c r="G3" s="1358">
        <v>7.2380763066678178E-2</v>
      </c>
      <c r="H3"/>
      <c r="I3"/>
      <c r="J3"/>
      <c r="K3"/>
      <c r="L3"/>
      <c r="M3"/>
      <c r="N3"/>
      <c r="O3"/>
      <c r="P3"/>
      <c r="Q3"/>
      <c r="R3"/>
      <c r="S3"/>
      <c r="T3"/>
      <c r="U3"/>
      <c r="V3"/>
      <c r="W3"/>
      <c r="X3"/>
      <c r="Y3"/>
      <c r="Z3"/>
      <c r="AA3"/>
      <c r="AB3"/>
    </row>
    <row r="4" spans="1:28">
      <c r="A4" s="1846"/>
      <c r="B4" s="1359" t="s">
        <v>340</v>
      </c>
      <c r="C4" s="1360">
        <v>-623353</v>
      </c>
      <c r="D4" s="1361">
        <v>-509279</v>
      </c>
      <c r="E4" s="1362">
        <v>-478506</v>
      </c>
      <c r="F4" s="1363">
        <v>-6.0424639539427338E-2</v>
      </c>
      <c r="G4" s="1364">
        <v>-0.23236753492804241</v>
      </c>
    </row>
    <row r="5" spans="1:28">
      <c r="A5" s="1846"/>
      <c r="B5" s="1359" t="s">
        <v>341</v>
      </c>
      <c r="C5" s="1360">
        <v>-85822</v>
      </c>
      <c r="D5" s="1361">
        <v>-75152</v>
      </c>
      <c r="E5" s="1362">
        <v>-70484</v>
      </c>
      <c r="F5" s="1363">
        <v>-6.211411539280387E-2</v>
      </c>
      <c r="G5" s="1364">
        <v>-0.17871874344573657</v>
      </c>
    </row>
    <row r="6" spans="1:28" s="3" customFormat="1" ht="15.75" thickBot="1">
      <c r="A6" s="1846"/>
      <c r="B6" s="1365" t="s">
        <v>342</v>
      </c>
      <c r="C6" s="1366">
        <v>-65247</v>
      </c>
      <c r="D6" s="1367">
        <v>127657</v>
      </c>
      <c r="E6" s="1368">
        <v>141546</v>
      </c>
      <c r="F6" s="1369">
        <v>0.10879936078710917</v>
      </c>
      <c r="G6" s="1370" t="s">
        <v>333</v>
      </c>
      <c r="H6"/>
      <c r="I6"/>
      <c r="J6"/>
      <c r="K6"/>
      <c r="L6"/>
      <c r="M6"/>
      <c r="N6"/>
      <c r="O6"/>
      <c r="P6"/>
      <c r="Q6"/>
      <c r="R6"/>
      <c r="S6"/>
      <c r="T6"/>
      <c r="U6"/>
      <c r="V6"/>
      <c r="W6"/>
      <c r="X6"/>
      <c r="Y6"/>
      <c r="Z6"/>
      <c r="AA6"/>
      <c r="AB6"/>
    </row>
    <row r="7" spans="1:28" s="14" customFormat="1" ht="15.75" thickBot="1">
      <c r="A7" s="1847"/>
      <c r="B7" s="1371" t="s">
        <v>343</v>
      </c>
      <c r="C7" s="1372">
        <v>0.96804766992583025</v>
      </c>
      <c r="D7" s="1373">
        <v>0.71519210433556579</v>
      </c>
      <c r="E7" s="1374">
        <v>0.69294866596383098</v>
      </c>
      <c r="F7" s="1375" t="s">
        <v>76</v>
      </c>
      <c r="G7" s="1376" t="s">
        <v>344</v>
      </c>
      <c r="H7"/>
      <c r="I7"/>
      <c r="J7"/>
      <c r="K7"/>
      <c r="L7"/>
      <c r="M7"/>
      <c r="N7"/>
      <c r="O7"/>
      <c r="P7"/>
      <c r="Q7"/>
      <c r="R7"/>
      <c r="S7"/>
      <c r="T7"/>
      <c r="U7"/>
      <c r="V7"/>
      <c r="W7"/>
      <c r="X7"/>
      <c r="Y7"/>
      <c r="Z7"/>
      <c r="AA7"/>
      <c r="AB7"/>
    </row>
    <row r="8" spans="1:28">
      <c r="A8" s="1845" t="s">
        <v>345</v>
      </c>
      <c r="B8" s="1377" t="s">
        <v>339</v>
      </c>
      <c r="C8" s="1354">
        <v>343158.07845999999</v>
      </c>
      <c r="D8" s="1355">
        <v>375453.83052999992</v>
      </c>
      <c r="E8" s="1356">
        <v>365491.83974000008</v>
      </c>
      <c r="F8" s="1378">
        <v>-2.6533197905950878E-2</v>
      </c>
      <c r="G8" s="1358">
        <v>6.5083011830081139E-2</v>
      </c>
    </row>
    <row r="9" spans="1:28">
      <c r="A9" s="1846"/>
      <c r="B9" s="1379" t="s">
        <v>340</v>
      </c>
      <c r="C9" s="1360">
        <v>-501713.09654</v>
      </c>
      <c r="D9" s="1361">
        <v>-350671.85991</v>
      </c>
      <c r="E9" s="1362">
        <v>-315718.30612999998</v>
      </c>
      <c r="F9" s="1380">
        <v>-9.9675958569846013E-2</v>
      </c>
      <c r="G9" s="1364">
        <v>-0.37071942449317996</v>
      </c>
    </row>
    <row r="10" spans="1:28" ht="15.75" thickBot="1">
      <c r="A10" s="1847"/>
      <c r="B10" s="1381" t="s">
        <v>343</v>
      </c>
      <c r="C10" s="1382">
        <v>1.4620465844532984</v>
      </c>
      <c r="D10" s="1383">
        <v>0.93399462569068192</v>
      </c>
      <c r="E10" s="1384">
        <v>0.86381766103066082</v>
      </c>
      <c r="F10" s="1385" t="s">
        <v>346</v>
      </c>
      <c r="G10" s="1386" t="s">
        <v>347</v>
      </c>
    </row>
    <row r="11" spans="1:28">
      <c r="A11" s="1845" t="s">
        <v>348</v>
      </c>
      <c r="B11" s="1377" t="s">
        <v>339</v>
      </c>
      <c r="C11" s="1360">
        <v>284423.01927819999</v>
      </c>
      <c r="D11" s="1361">
        <v>318949.21257030003</v>
      </c>
      <c r="E11" s="1362">
        <v>308890.57376500004</v>
      </c>
      <c r="F11" s="1378">
        <v>-3.1536804007888719E-2</v>
      </c>
      <c r="G11" s="1358">
        <v>8.6025225907850444E-2</v>
      </c>
    </row>
    <row r="12" spans="1:28" ht="45.6" customHeight="1">
      <c r="A12" s="1846"/>
      <c r="B12" s="1379" t="s">
        <v>340</v>
      </c>
      <c r="C12" s="1360">
        <v>-114131.5373904</v>
      </c>
      <c r="D12" s="1361">
        <v>-149749.37177210001</v>
      </c>
      <c r="E12" s="1362">
        <v>-156850.9250399</v>
      </c>
      <c r="F12" s="1380">
        <v>4.7422925276826344E-2</v>
      </c>
      <c r="G12" s="1364">
        <v>0.37429958998426027</v>
      </c>
    </row>
    <row r="13" spans="1:28" ht="15.75" thickBot="1">
      <c r="A13" s="1847"/>
      <c r="B13" s="1387" t="s">
        <v>343</v>
      </c>
      <c r="C13" s="1382">
        <v>0.40127391123278106</v>
      </c>
      <c r="D13" s="1383">
        <v>0.4695085169369827</v>
      </c>
      <c r="E13" s="1384">
        <v>0.50778799471954805</v>
      </c>
      <c r="F13" s="1385" t="s">
        <v>349</v>
      </c>
      <c r="G13" s="1386" t="s">
        <v>350</v>
      </c>
    </row>
    <row r="14" spans="1:28">
      <c r="A14" s="1388" t="s">
        <v>351</v>
      </c>
      <c r="B14" s="1389"/>
      <c r="C14" s="1367"/>
      <c r="D14" s="1367"/>
      <c r="E14" s="1367"/>
      <c r="F14" s="1369"/>
      <c r="G14" s="1369"/>
    </row>
    <row r="15" spans="1:28">
      <c r="A15" s="1388" t="s">
        <v>352</v>
      </c>
      <c r="B15" s="1390"/>
      <c r="C15" s="1367"/>
      <c r="D15" s="1367"/>
      <c r="E15" s="1367"/>
      <c r="F15" s="1369"/>
      <c r="G15" s="1369"/>
    </row>
    <row r="17" spans="2:7" ht="15.75" thickBot="1"/>
    <row r="18" spans="2:7">
      <c r="B18" s="136" t="s">
        <v>353</v>
      </c>
      <c r="C18" s="1848" t="s">
        <v>6</v>
      </c>
      <c r="D18" s="1849"/>
      <c r="E18" s="1850"/>
      <c r="F18" s="1848" t="s">
        <v>7</v>
      </c>
      <c r="G18" s="1850"/>
    </row>
    <row r="19" spans="2:7">
      <c r="B19" s="44" t="s">
        <v>8</v>
      </c>
      <c r="C19" s="1851"/>
      <c r="D19" s="1852"/>
      <c r="E19" s="1853"/>
      <c r="F19" s="1851"/>
      <c r="G19" s="1853"/>
    </row>
    <row r="20" spans="2:7" ht="15.75" thickBot="1">
      <c r="B20" s="1186" t="s">
        <v>9</v>
      </c>
      <c r="C20" s="111" t="s">
        <v>10</v>
      </c>
      <c r="D20" s="112" t="s">
        <v>11</v>
      </c>
      <c r="E20" s="112" t="s">
        <v>12</v>
      </c>
      <c r="F20" s="114" t="s">
        <v>13</v>
      </c>
      <c r="G20" s="1026" t="s">
        <v>14</v>
      </c>
    </row>
    <row r="21" spans="2:7">
      <c r="B21" s="137" t="s">
        <v>354</v>
      </c>
      <c r="C21" s="887">
        <v>-55604.844563498045</v>
      </c>
      <c r="D21" s="888">
        <v>-56359.266801490361</v>
      </c>
      <c r="E21" s="889">
        <v>-39875.214334737087</v>
      </c>
      <c r="F21" s="477">
        <v>-0.29248166987008017</v>
      </c>
      <c r="G21" s="1643">
        <v>-0.28288237027258445</v>
      </c>
    </row>
    <row r="22" spans="2:7">
      <c r="B22" s="137" t="s">
        <v>355</v>
      </c>
      <c r="C22" s="883">
        <v>-31557.480868202398</v>
      </c>
      <c r="D22" s="884">
        <v>-22526.258287932083</v>
      </c>
      <c r="E22" s="890">
        <v>-31286.2066095181</v>
      </c>
      <c r="F22" s="478">
        <v>0.38887720320062891</v>
      </c>
      <c r="G22" s="1644">
        <v>-8.5961949820156924E-3</v>
      </c>
    </row>
    <row r="23" spans="2:7" ht="15.75" thickBot="1">
      <c r="B23" s="138" t="s">
        <v>356</v>
      </c>
      <c r="C23" s="883">
        <v>1339.9356299999999</v>
      </c>
      <c r="D23" s="884">
        <v>3733.99683</v>
      </c>
      <c r="E23" s="890">
        <v>677.79090999999994</v>
      </c>
      <c r="F23" s="478">
        <v>-0.8184811233489987</v>
      </c>
      <c r="G23" s="1644">
        <v>-0.49416158894140316</v>
      </c>
    </row>
    <row r="24" spans="2:7" ht="15.75" thickBot="1">
      <c r="B24" s="139" t="s">
        <v>353</v>
      </c>
      <c r="C24" s="885">
        <v>-85822.389801700454</v>
      </c>
      <c r="D24" s="886">
        <v>-75151.528259422441</v>
      </c>
      <c r="E24" s="891">
        <v>-70483.630034255199</v>
      </c>
      <c r="F24" s="479">
        <v>-6.2113151033385439E-2</v>
      </c>
      <c r="G24" s="1645">
        <v>-0.17872678450095247</v>
      </c>
    </row>
  </sheetData>
  <mergeCells count="8">
    <mergeCell ref="A11:A13"/>
    <mergeCell ref="C18:E19"/>
    <mergeCell ref="F18:G19"/>
    <mergeCell ref="A1:B1"/>
    <mergeCell ref="C1:E1"/>
    <mergeCell ref="F1:G1"/>
    <mergeCell ref="A3:A7"/>
    <mergeCell ref="A8:A10"/>
  </mergeCells>
  <hyperlinks>
    <hyperlink ref="B20" location="Index!A1" display="Back to index" xr:uid="{27E6BA56-1CAD-42CA-BA22-4004AC66D651}"/>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3F17C-6271-4CAB-8C22-2D134D399BCC}">
  <sheetPr>
    <tabColor theme="2" tint="-9.9978637043366805E-2"/>
  </sheetPr>
  <dimension ref="A1:F51"/>
  <sheetViews>
    <sheetView showGridLines="0" zoomScale="60" zoomScaleNormal="60" workbookViewId="0">
      <pane xSplit="1" topLeftCell="B1" activePane="topRight" state="frozen"/>
      <selection pane="topRight" activeCell="B8" sqref="B8:F8"/>
    </sheetView>
  </sheetViews>
  <sheetFormatPr baseColWidth="10" defaultColWidth="11.42578125" defaultRowHeight="15"/>
  <cols>
    <col min="1" max="1" width="50" customWidth="1"/>
  </cols>
  <sheetData>
    <row r="1" spans="1:6">
      <c r="A1" s="1392" t="s">
        <v>357</v>
      </c>
      <c r="B1" s="1843" t="s">
        <v>6</v>
      </c>
      <c r="C1" s="1843"/>
      <c r="D1" s="1844"/>
      <c r="E1" s="1843" t="s">
        <v>7</v>
      </c>
      <c r="F1" s="1844"/>
    </row>
    <row r="2" spans="1:6" ht="15.75" thickBot="1">
      <c r="A2" s="1413" t="s">
        <v>238</v>
      </c>
      <c r="B2" s="1393" t="s">
        <v>10</v>
      </c>
      <c r="C2" s="1393" t="s">
        <v>11</v>
      </c>
      <c r="D2" s="1394" t="s">
        <v>12</v>
      </c>
      <c r="E2" s="1395" t="s">
        <v>13</v>
      </c>
      <c r="F2" s="1396" t="s">
        <v>14</v>
      </c>
    </row>
    <row r="3" spans="1:6">
      <c r="A3" s="1397" t="s">
        <v>358</v>
      </c>
      <c r="B3" s="1398">
        <v>857559</v>
      </c>
      <c r="C3" s="1398">
        <v>1013176</v>
      </c>
      <c r="D3" s="1399">
        <v>977953</v>
      </c>
      <c r="E3" s="1400">
        <v>-3.4764937187615974E-2</v>
      </c>
      <c r="F3" s="1401">
        <v>0.14039150659021704</v>
      </c>
    </row>
    <row r="4" spans="1:6">
      <c r="A4" s="1397" t="s">
        <v>359</v>
      </c>
      <c r="B4" s="1398">
        <v>580842</v>
      </c>
      <c r="C4" s="1398">
        <v>899290</v>
      </c>
      <c r="D4" s="1399">
        <v>725539</v>
      </c>
      <c r="E4" s="1400">
        <v>-0.1932090871687665</v>
      </c>
      <c r="F4" s="1401">
        <v>0.24911593858570824</v>
      </c>
    </row>
    <row r="5" spans="1:6">
      <c r="A5" s="1397" t="s">
        <v>360</v>
      </c>
      <c r="B5" s="1398">
        <v>166765</v>
      </c>
      <c r="C5" s="1398">
        <v>181660</v>
      </c>
      <c r="D5" s="1399">
        <v>164514</v>
      </c>
      <c r="E5" s="1400">
        <v>-9.4385115050093615E-2</v>
      </c>
      <c r="F5" s="1401">
        <v>-1.3498036158666404E-2</v>
      </c>
    </row>
    <row r="6" spans="1:6">
      <c r="A6" s="1397" t="s">
        <v>361</v>
      </c>
      <c r="B6" s="1398">
        <v>13906</v>
      </c>
      <c r="C6" s="1398">
        <v>13965</v>
      </c>
      <c r="D6" s="1399">
        <v>7691</v>
      </c>
      <c r="E6" s="1400">
        <v>-0.44926602219835299</v>
      </c>
      <c r="F6" s="1401">
        <v>-0.44692938300014384</v>
      </c>
    </row>
    <row r="7" spans="1:6" ht="16.5" thickBot="1">
      <c r="A7" s="1402" t="s">
        <v>362</v>
      </c>
      <c r="B7" s="1398">
        <v>85822</v>
      </c>
      <c r="C7" s="1398">
        <v>75152</v>
      </c>
      <c r="D7" s="1399">
        <v>70484</v>
      </c>
      <c r="E7" s="1400">
        <v>-6.211411539280387E-2</v>
      </c>
      <c r="F7" s="1401">
        <v>-0.17871874344573657</v>
      </c>
    </row>
    <row r="8" spans="1:6" ht="15.75" thickBot="1">
      <c r="A8" s="1403" t="s">
        <v>363</v>
      </c>
      <c r="B8" s="1632">
        <v>1704894</v>
      </c>
      <c r="C8" s="1632">
        <v>2183243</v>
      </c>
      <c r="D8" s="1633">
        <v>1946181</v>
      </c>
      <c r="E8" s="1634">
        <v>-0.10858250776482503</v>
      </c>
      <c r="F8" s="1635">
        <v>0.14152610074292005</v>
      </c>
    </row>
    <row r="9" spans="1:6" ht="15.75" thickBot="1">
      <c r="A9" s="1408"/>
      <c r="B9" s="1409"/>
      <c r="C9" s="1409"/>
      <c r="D9" s="1409"/>
      <c r="E9" s="1410"/>
      <c r="F9" s="1410"/>
    </row>
    <row r="10" spans="1:6">
      <c r="A10" s="120" t="s">
        <v>364</v>
      </c>
      <c r="B10" s="1848" t="s">
        <v>6</v>
      </c>
      <c r="C10" s="1849"/>
      <c r="D10" s="1850"/>
      <c r="E10" s="1848" t="s">
        <v>7</v>
      </c>
      <c r="F10" s="1850"/>
    </row>
    <row r="11" spans="1:6">
      <c r="A11" s="131" t="s">
        <v>8</v>
      </c>
      <c r="B11" s="1851"/>
      <c r="C11" s="1852"/>
      <c r="D11" s="1853"/>
      <c r="E11" s="1851"/>
      <c r="F11" s="1853"/>
    </row>
    <row r="12" spans="1:6" ht="15.75" thickBot="1">
      <c r="A12" s="1629" t="s">
        <v>9</v>
      </c>
      <c r="B12" s="111" t="s">
        <v>10</v>
      </c>
      <c r="C12" s="112" t="s">
        <v>11</v>
      </c>
      <c r="D12" s="112" t="s">
        <v>12</v>
      </c>
      <c r="E12" s="114" t="s">
        <v>13</v>
      </c>
      <c r="F12" s="1026" t="s">
        <v>14</v>
      </c>
    </row>
    <row r="13" spans="1:6">
      <c r="A13" s="22" t="s">
        <v>365</v>
      </c>
      <c r="B13" s="296">
        <v>137033</v>
      </c>
      <c r="C13" s="297">
        <v>234556</v>
      </c>
      <c r="D13" s="297">
        <v>200757</v>
      </c>
      <c r="E13" s="299">
        <v>-0.14409778475076318</v>
      </c>
      <c r="F13" s="300">
        <v>0.46502667240737638</v>
      </c>
    </row>
    <row r="14" spans="1:6">
      <c r="A14" s="22" t="s">
        <v>366</v>
      </c>
      <c r="B14" s="296">
        <v>72326</v>
      </c>
      <c r="C14" s="297">
        <v>76266</v>
      </c>
      <c r="D14" s="297">
        <v>110497</v>
      </c>
      <c r="E14" s="299">
        <v>0.44883696535808881</v>
      </c>
      <c r="F14" s="300">
        <v>0.52776318336421202</v>
      </c>
    </row>
    <row r="15" spans="1:6">
      <c r="A15" s="22" t="s">
        <v>367</v>
      </c>
      <c r="B15" s="296">
        <v>68808</v>
      </c>
      <c r="C15" s="297">
        <v>185896</v>
      </c>
      <c r="D15" s="297">
        <v>74063</v>
      </c>
      <c r="E15" s="299">
        <v>-0.60158906054998496</v>
      </c>
      <c r="F15" s="300">
        <v>7.6371933496105049E-2</v>
      </c>
    </row>
    <row r="16" spans="1:6">
      <c r="A16" s="22" t="s">
        <v>368</v>
      </c>
      <c r="B16" s="296">
        <v>41725</v>
      </c>
      <c r="C16" s="297">
        <v>62644</v>
      </c>
      <c r="D16" s="297">
        <v>52518</v>
      </c>
      <c r="E16" s="299">
        <v>-0.16164357320733036</v>
      </c>
      <c r="F16" s="300">
        <v>0.25866986219292998</v>
      </c>
    </row>
    <row r="17" spans="1:6">
      <c r="A17" s="22" t="s">
        <v>369</v>
      </c>
      <c r="B17" s="296">
        <v>27443</v>
      </c>
      <c r="C17" s="297">
        <v>97026</v>
      </c>
      <c r="D17" s="297">
        <v>29939</v>
      </c>
      <c r="E17" s="299">
        <v>-0.691433224084266</v>
      </c>
      <c r="F17" s="300">
        <v>9.0952155376598842E-2</v>
      </c>
    </row>
    <row r="18" spans="1:6">
      <c r="A18" s="22" t="s">
        <v>370</v>
      </c>
      <c r="B18" s="296">
        <v>40382</v>
      </c>
      <c r="C18" s="297">
        <v>66026</v>
      </c>
      <c r="D18" s="297">
        <v>40164</v>
      </c>
      <c r="E18" s="299">
        <v>-0.3916941810801805</v>
      </c>
      <c r="F18" s="300">
        <v>-5.3984448516666284E-3</v>
      </c>
    </row>
    <row r="19" spans="1:6">
      <c r="A19" s="22" t="s">
        <v>371</v>
      </c>
      <c r="B19" s="296">
        <v>25036</v>
      </c>
      <c r="C19" s="297">
        <v>27960</v>
      </c>
      <c r="D19" s="297">
        <v>27018</v>
      </c>
      <c r="E19" s="299">
        <v>-3.3690987124463501E-2</v>
      </c>
      <c r="F19" s="300">
        <v>7.9166000958619698E-2</v>
      </c>
    </row>
    <row r="20" spans="1:6">
      <c r="A20" s="22" t="s">
        <v>372</v>
      </c>
      <c r="B20" s="296">
        <v>20902</v>
      </c>
      <c r="C20" s="297">
        <v>15530</v>
      </c>
      <c r="D20" s="297">
        <v>20931</v>
      </c>
      <c r="E20" s="299">
        <v>0.34777849323889254</v>
      </c>
      <c r="F20" s="300">
        <v>1.3874270404745648E-3</v>
      </c>
    </row>
    <row r="21" spans="1:6">
      <c r="A21" s="22" t="s">
        <v>373</v>
      </c>
      <c r="B21" s="296">
        <v>14819</v>
      </c>
      <c r="C21" s="297">
        <v>15035</v>
      </c>
      <c r="D21" s="297">
        <v>19077</v>
      </c>
      <c r="E21" s="299">
        <v>0.26883937479215159</v>
      </c>
      <c r="F21" s="300">
        <v>0.28733382819353537</v>
      </c>
    </row>
    <row r="22" spans="1:6">
      <c r="A22" s="22" t="s">
        <v>374</v>
      </c>
      <c r="B22" s="296">
        <v>17630</v>
      </c>
      <c r="C22" s="297">
        <v>16381</v>
      </c>
      <c r="D22" s="297">
        <v>16726.278896367097</v>
      </c>
      <c r="E22" s="299">
        <v>2.1078010888657461E-2</v>
      </c>
      <c r="F22" s="300">
        <v>-5.1260414272994992E-2</v>
      </c>
    </row>
    <row r="23" spans="1:6">
      <c r="A23" s="22" t="s">
        <v>375</v>
      </c>
      <c r="B23" s="296">
        <v>15959</v>
      </c>
      <c r="C23" s="297">
        <v>14384</v>
      </c>
      <c r="D23" s="297">
        <v>15476</v>
      </c>
      <c r="E23" s="299">
        <v>7.5917686318131228E-2</v>
      </c>
      <c r="F23" s="300">
        <v>-3.0265054201391028E-2</v>
      </c>
    </row>
    <row r="24" spans="1:6">
      <c r="A24" s="22" t="s">
        <v>376</v>
      </c>
      <c r="B24" s="296">
        <v>13183</v>
      </c>
      <c r="C24" s="297">
        <v>14717</v>
      </c>
      <c r="D24" s="297">
        <v>13437</v>
      </c>
      <c r="E24" s="299">
        <v>-8.6974247468913468E-2</v>
      </c>
      <c r="F24" s="300">
        <v>1.926723810968678E-2</v>
      </c>
    </row>
    <row r="25" spans="1:6">
      <c r="A25" s="22" t="s">
        <v>377</v>
      </c>
      <c r="B25" s="296">
        <v>10691</v>
      </c>
      <c r="C25" s="297">
        <v>13957</v>
      </c>
      <c r="D25" s="297">
        <v>10677</v>
      </c>
      <c r="E25" s="299">
        <v>-0.23500752310668482</v>
      </c>
      <c r="F25" s="300">
        <v>-1.3095126742119767E-3</v>
      </c>
    </row>
    <row r="26" spans="1:6">
      <c r="A26" s="22" t="s">
        <v>378</v>
      </c>
      <c r="B26" s="296">
        <v>8274</v>
      </c>
      <c r="C26" s="297">
        <v>7574</v>
      </c>
      <c r="D26" s="297">
        <v>8916</v>
      </c>
      <c r="E26" s="299">
        <v>0.17718510694481115</v>
      </c>
      <c r="F26" s="300">
        <v>7.7592458303118228E-2</v>
      </c>
    </row>
    <row r="27" spans="1:6">
      <c r="A27" s="22" t="s">
        <v>379</v>
      </c>
      <c r="B27" s="296">
        <v>9968</v>
      </c>
      <c r="C27" s="297">
        <v>4987</v>
      </c>
      <c r="D27" s="297">
        <v>7693</v>
      </c>
      <c r="E27" s="299">
        <v>0.54261078804892726</v>
      </c>
      <c r="F27" s="300">
        <v>-0.2282303370786517</v>
      </c>
    </row>
    <row r="28" spans="1:6">
      <c r="A28" s="22" t="s">
        <v>380</v>
      </c>
      <c r="B28" s="296">
        <v>5282</v>
      </c>
      <c r="C28" s="297">
        <v>43598</v>
      </c>
      <c r="D28" s="297">
        <v>4506</v>
      </c>
      <c r="E28" s="299">
        <v>-0.89664663516675081</v>
      </c>
      <c r="F28" s="300">
        <v>-0.14691404770920102</v>
      </c>
    </row>
    <row r="29" spans="1:6" ht="15.75" thickBot="1">
      <c r="A29" s="22" t="s">
        <v>381</v>
      </c>
      <c r="B29" s="428">
        <v>51381</v>
      </c>
      <c r="C29" s="429">
        <v>2753</v>
      </c>
      <c r="D29" s="429">
        <v>73144</v>
      </c>
      <c r="E29" s="431">
        <v>25.568833999273519</v>
      </c>
      <c r="F29" s="432">
        <v>0.42356123859014039</v>
      </c>
    </row>
    <row r="30" spans="1:6" ht="15.75" thickBot="1">
      <c r="A30" s="140" t="s">
        <v>382</v>
      </c>
      <c r="B30" s="844">
        <v>580842</v>
      </c>
      <c r="C30" s="843">
        <v>899290</v>
      </c>
      <c r="D30" s="843">
        <v>725539.27889636706</v>
      </c>
      <c r="E30" s="501">
        <v>-0.19320877703925643</v>
      </c>
      <c r="F30" s="1185">
        <v>0.24911641874445567</v>
      </c>
    </row>
    <row r="31" spans="1:6">
      <c r="A31" s="141"/>
      <c r="B31" s="142"/>
      <c r="C31" s="142"/>
      <c r="D31" s="142"/>
      <c r="E31" s="142"/>
      <c r="F31" s="142"/>
    </row>
    <row r="32" spans="1:6">
      <c r="A32" s="1864" t="s">
        <v>383</v>
      </c>
      <c r="B32" s="1864"/>
      <c r="C32" s="1864"/>
      <c r="D32" s="1864"/>
      <c r="E32" s="1864"/>
      <c r="F32" s="1864"/>
    </row>
    <row r="33" spans="1:6">
      <c r="A33" s="1864"/>
      <c r="B33" s="1864"/>
      <c r="C33" s="1864"/>
      <c r="D33" s="1864"/>
      <c r="E33" s="1864"/>
      <c r="F33" s="1864"/>
    </row>
    <row r="34" spans="1:6" ht="15.75" thickBot="1"/>
    <row r="35" spans="1:6">
      <c r="A35" s="1392" t="s">
        <v>357</v>
      </c>
      <c r="B35" s="1843" t="s">
        <v>6</v>
      </c>
      <c r="C35" s="1843"/>
      <c r="D35" s="1844"/>
      <c r="E35" s="1843" t="s">
        <v>7</v>
      </c>
      <c r="F35" s="1844"/>
    </row>
    <row r="36" spans="1:6" ht="15.75" thickBot="1">
      <c r="A36" s="1413" t="s">
        <v>238</v>
      </c>
      <c r="B36" s="1393" t="s">
        <v>10</v>
      </c>
      <c r="C36" s="1393" t="s">
        <v>11</v>
      </c>
      <c r="D36" s="1394" t="s">
        <v>12</v>
      </c>
      <c r="E36" s="1395" t="s">
        <v>13</v>
      </c>
      <c r="F36" s="1396" t="s">
        <v>14</v>
      </c>
    </row>
    <row r="37" spans="1:6">
      <c r="A37" s="1397" t="s">
        <v>358</v>
      </c>
      <c r="B37" s="1398">
        <v>857559</v>
      </c>
      <c r="C37" s="1398">
        <v>1013176</v>
      </c>
      <c r="D37" s="1399">
        <v>977953</v>
      </c>
      <c r="E37" s="1400">
        <v>-3.4764937187615974E-2</v>
      </c>
      <c r="F37" s="1401">
        <v>0.14039150659021704</v>
      </c>
    </row>
    <row r="38" spans="1:6">
      <c r="A38" s="1397" t="s">
        <v>359</v>
      </c>
      <c r="B38" s="1398">
        <v>580842</v>
      </c>
      <c r="C38" s="1398">
        <v>899290</v>
      </c>
      <c r="D38" s="1399">
        <v>725539</v>
      </c>
      <c r="E38" s="1400">
        <v>-0.1932090871687665</v>
      </c>
      <c r="F38" s="1401">
        <v>0.24911593858570824</v>
      </c>
    </row>
    <row r="39" spans="1:6">
      <c r="A39" s="1397" t="s">
        <v>360</v>
      </c>
      <c r="B39" s="1398">
        <v>166765</v>
      </c>
      <c r="C39" s="1398">
        <v>181660</v>
      </c>
      <c r="D39" s="1399">
        <v>164514</v>
      </c>
      <c r="E39" s="1400">
        <v>-9.4385115050093615E-2</v>
      </c>
      <c r="F39" s="1401">
        <v>-1.3498036158666404E-2</v>
      </c>
    </row>
    <row r="40" spans="1:6">
      <c r="A40" s="1397" t="s">
        <v>361</v>
      </c>
      <c r="B40" s="1398">
        <v>13906</v>
      </c>
      <c r="C40" s="1398">
        <v>13965</v>
      </c>
      <c r="D40" s="1399">
        <v>7691</v>
      </c>
      <c r="E40" s="1400">
        <v>-0.44926602219835299</v>
      </c>
      <c r="F40" s="1401">
        <v>-0.44692938300014384</v>
      </c>
    </row>
    <row r="41" spans="1:6" ht="16.5" thickBot="1">
      <c r="A41" s="1402" t="s">
        <v>362</v>
      </c>
      <c r="B41" s="1398">
        <v>85822</v>
      </c>
      <c r="C41" s="1398">
        <v>75152</v>
      </c>
      <c r="D41" s="1399">
        <v>70484</v>
      </c>
      <c r="E41" s="1400">
        <v>-6.211411539280387E-2</v>
      </c>
      <c r="F41" s="1401">
        <v>-0.17871874344573657</v>
      </c>
    </row>
    <row r="42" spans="1:6" ht="15.75" thickBot="1">
      <c r="A42" s="1403" t="s">
        <v>363</v>
      </c>
      <c r="B42" s="1404">
        <v>1704894</v>
      </c>
      <c r="C42" s="1404">
        <v>2183243</v>
      </c>
      <c r="D42" s="1405">
        <v>1946181</v>
      </c>
      <c r="E42" s="1406">
        <v>-0.10858250776482503</v>
      </c>
      <c r="F42" s="1407">
        <v>0.14152610074292005</v>
      </c>
    </row>
    <row r="43" spans="1:6">
      <c r="A43" s="1408"/>
      <c r="B43" s="1409"/>
      <c r="C43" s="1409"/>
      <c r="D43" s="1409"/>
      <c r="E43" s="1410"/>
      <c r="F43" s="1410"/>
    </row>
    <row r="44" spans="1:6">
      <c r="A44" s="1348" t="s">
        <v>384</v>
      </c>
      <c r="B44" s="1411"/>
      <c r="C44" s="1411"/>
      <c r="D44" s="1411"/>
      <c r="E44" s="1412"/>
      <c r="F44" s="1412"/>
    </row>
    <row r="45" spans="1:6">
      <c r="A45" s="1859" t="s">
        <v>385</v>
      </c>
      <c r="B45" s="1860"/>
      <c r="C45" s="1860"/>
      <c r="D45" s="1860"/>
      <c r="E45" s="1860"/>
      <c r="F45" s="1860"/>
    </row>
    <row r="46" spans="1:6">
      <c r="A46" s="1861" t="s">
        <v>386</v>
      </c>
      <c r="B46" s="1862"/>
      <c r="C46" s="1862"/>
      <c r="D46" s="1862"/>
      <c r="E46" s="1862"/>
      <c r="F46" s="1862"/>
    </row>
    <row r="49" spans="1:6" ht="59.45" customHeight="1"/>
    <row r="51" spans="1:6">
      <c r="A51" s="1863"/>
      <c r="B51" s="1863"/>
      <c r="C51" s="1863"/>
      <c r="D51" s="1863"/>
      <c r="E51" s="1863"/>
      <c r="F51" s="1863"/>
    </row>
  </sheetData>
  <mergeCells count="10">
    <mergeCell ref="B1:D1"/>
    <mergeCell ref="E1:F1"/>
    <mergeCell ref="A45:F45"/>
    <mergeCell ref="A46:F46"/>
    <mergeCell ref="A51:F51"/>
    <mergeCell ref="A32:F33"/>
    <mergeCell ref="E10:F11"/>
    <mergeCell ref="B10:D11"/>
    <mergeCell ref="B35:D35"/>
    <mergeCell ref="E35:F35"/>
  </mergeCells>
  <hyperlinks>
    <hyperlink ref="A12" location="Index!A1" display="Back to index" xr:uid="{82BDAF93-D478-46F7-8958-6D330C62A249}"/>
  </hyperlinks>
  <pageMargins left="0.7" right="0.7" top="0.75" bottom="0.75" header="0.3" footer="0.3"/>
  <pageSetup paperSize="9" orientation="portrait" horizontalDpi="360" verticalDpi="36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C26896-5B84-4EA1-9A56-F984186E791C}">
  <sheetPr>
    <tabColor theme="2" tint="-9.9978637043366805E-2"/>
  </sheetPr>
  <dimension ref="A1:I22"/>
  <sheetViews>
    <sheetView showGridLines="0" zoomScale="60" zoomScaleNormal="60" workbookViewId="0">
      <selection activeCell="H13" sqref="H13"/>
    </sheetView>
  </sheetViews>
  <sheetFormatPr baseColWidth="10" defaultColWidth="11.42578125" defaultRowHeight="15"/>
  <cols>
    <col min="1" max="1" width="46" customWidth="1"/>
    <col min="5" max="5" width="12.42578125" customWidth="1"/>
    <col min="6" max="6" width="12.85546875" customWidth="1"/>
    <col min="8" max="8" width="13.42578125" customWidth="1"/>
    <col min="9" max="9" width="16.42578125" bestFit="1" customWidth="1"/>
  </cols>
  <sheetData>
    <row r="1" spans="1:9">
      <c r="A1" s="143" t="s">
        <v>64</v>
      </c>
      <c r="B1" s="1794" t="s">
        <v>6</v>
      </c>
      <c r="C1" s="1795"/>
      <c r="D1" s="1796"/>
      <c r="E1" s="1794" t="s">
        <v>7</v>
      </c>
      <c r="F1" s="1796"/>
    </row>
    <row r="2" spans="1:9">
      <c r="A2" s="144" t="s">
        <v>8</v>
      </c>
      <c r="B2" s="1797"/>
      <c r="C2" s="1798"/>
      <c r="D2" s="1799"/>
      <c r="E2" s="1797"/>
      <c r="F2" s="1799"/>
    </row>
    <row r="3" spans="1:9" ht="15.75" thickBot="1">
      <c r="A3" s="206" t="s">
        <v>9</v>
      </c>
      <c r="B3" s="111" t="s">
        <v>10</v>
      </c>
      <c r="C3" s="112" t="s">
        <v>11</v>
      </c>
      <c r="D3" s="112" t="s">
        <v>12</v>
      </c>
      <c r="E3" s="114" t="s">
        <v>13</v>
      </c>
      <c r="F3" s="1026" t="s">
        <v>14</v>
      </c>
    </row>
    <row r="4" spans="1:9" ht="17.25">
      <c r="A4" s="145" t="s">
        <v>421</v>
      </c>
      <c r="B4" s="1417">
        <v>1704894</v>
      </c>
      <c r="C4" s="1417">
        <v>2183243</v>
      </c>
      <c r="D4" s="1418">
        <v>1946181</v>
      </c>
      <c r="E4" s="1419">
        <v>-0.10858250776482503</v>
      </c>
      <c r="F4" s="1420">
        <v>0.14152610074292005</v>
      </c>
      <c r="G4" s="442"/>
      <c r="H4" s="442"/>
      <c r="I4" s="855"/>
    </row>
    <row r="5" spans="1:9" ht="16.5">
      <c r="A5" s="146" t="s">
        <v>422</v>
      </c>
      <c r="B5" s="297">
        <v>3871563</v>
      </c>
      <c r="C5" s="297">
        <v>4414799</v>
      </c>
      <c r="D5" s="298">
        <v>4376339</v>
      </c>
      <c r="E5" s="299">
        <v>-8.7116083880602879E-3</v>
      </c>
      <c r="F5" s="300">
        <v>0.13038041741797812</v>
      </c>
      <c r="G5" s="442"/>
      <c r="H5" s="442"/>
      <c r="I5" s="855"/>
    </row>
    <row r="6" spans="1:9" ht="17.25" thickBot="1">
      <c r="A6" s="147" t="s">
        <v>423</v>
      </c>
      <c r="B6" s="856">
        <v>0.44036323314382331</v>
      </c>
      <c r="C6" s="856">
        <v>0.49452828996291792</v>
      </c>
      <c r="D6" s="1421">
        <v>0.44470526620538309</v>
      </c>
      <c r="E6" s="481" t="s">
        <v>66</v>
      </c>
      <c r="F6" s="485" t="s">
        <v>67</v>
      </c>
      <c r="G6" s="855"/>
      <c r="H6" s="855"/>
      <c r="I6" s="337"/>
    </row>
    <row r="7" spans="1:9">
      <c r="A7" s="37"/>
      <c r="B7" s="41"/>
      <c r="C7" s="41"/>
      <c r="D7" s="41"/>
      <c r="E7" s="29"/>
      <c r="F7" s="29"/>
      <c r="G7" s="29"/>
      <c r="H7" s="29"/>
      <c r="I7" s="29"/>
    </row>
    <row r="8" spans="1:9" ht="30.6" customHeight="1">
      <c r="A8" s="1866" t="s">
        <v>424</v>
      </c>
      <c r="B8" s="1866"/>
      <c r="C8" s="1866"/>
      <c r="D8" s="1866"/>
      <c r="E8" s="1866"/>
      <c r="F8" s="1866"/>
      <c r="G8" s="1866"/>
      <c r="H8" s="1866"/>
      <c r="I8" s="1866"/>
    </row>
    <row r="9" spans="1:9" ht="34.5" customHeight="1">
      <c r="A9" s="1865" t="s">
        <v>425</v>
      </c>
      <c r="B9" s="1865"/>
      <c r="C9" s="1865"/>
      <c r="D9" s="1865"/>
      <c r="E9" s="1865"/>
      <c r="F9" s="1865"/>
      <c r="G9" s="1865"/>
      <c r="H9" s="1865"/>
      <c r="I9" s="1865"/>
    </row>
    <row r="10" spans="1:9">
      <c r="A10" s="1866" t="s">
        <v>426</v>
      </c>
      <c r="B10" s="1866"/>
      <c r="C10" s="1866"/>
      <c r="D10" s="1866"/>
      <c r="E10" s="1866"/>
      <c r="F10" s="1866"/>
      <c r="G10" s="148"/>
      <c r="H10" s="148"/>
      <c r="I10" s="148"/>
    </row>
    <row r="11" spans="1:9" ht="15" customHeight="1">
      <c r="A11" s="207"/>
      <c r="B11" s="207"/>
      <c r="C11" s="207"/>
      <c r="D11" s="207"/>
      <c r="E11" s="207"/>
      <c r="F11" s="207"/>
      <c r="G11" s="119"/>
      <c r="H11" s="119"/>
      <c r="I11" s="119"/>
    </row>
    <row r="12" spans="1:9">
      <c r="A12" s="24"/>
      <c r="B12" s="24"/>
      <c r="C12" s="24"/>
      <c r="D12" s="24"/>
      <c r="E12" s="24"/>
      <c r="F12" s="24"/>
      <c r="G12" s="24"/>
      <c r="H12" s="24"/>
      <c r="I12" s="24"/>
    </row>
    <row r="13" spans="1:9" ht="15.75" thickBot="1">
      <c r="A13" s="62"/>
      <c r="B13" s="62"/>
      <c r="C13" s="62"/>
      <c r="D13" s="62"/>
      <c r="E13" s="62"/>
      <c r="F13" s="62"/>
      <c r="G13" s="62"/>
      <c r="H13" s="62"/>
    </row>
    <row r="14" spans="1:9" ht="27.6" customHeight="1">
      <c r="A14" s="149" t="s">
        <v>427</v>
      </c>
      <c r="B14" s="1871" t="s">
        <v>428</v>
      </c>
      <c r="C14" s="1869" t="s">
        <v>319</v>
      </c>
      <c r="D14" s="1869" t="s">
        <v>429</v>
      </c>
      <c r="E14" s="1869" t="s">
        <v>158</v>
      </c>
      <c r="F14" s="1869" t="s">
        <v>430</v>
      </c>
      <c r="G14" s="1869" t="s">
        <v>431</v>
      </c>
      <c r="H14" s="1867" t="s">
        <v>135</v>
      </c>
    </row>
    <row r="15" spans="1:9" ht="32.450000000000003" customHeight="1" thickBot="1">
      <c r="A15" s="206" t="s">
        <v>9</v>
      </c>
      <c r="B15" s="1872"/>
      <c r="C15" s="1870"/>
      <c r="D15" s="1870"/>
      <c r="E15" s="1870"/>
      <c r="F15" s="1870"/>
      <c r="G15" s="1870"/>
      <c r="H15" s="1868"/>
    </row>
    <row r="16" spans="1:9">
      <c r="A16" s="150" t="s">
        <v>432</v>
      </c>
      <c r="B16" s="919">
        <v>0.4016897019839234</v>
      </c>
      <c r="C16" s="920">
        <v>0.59720244102583453</v>
      </c>
      <c r="D16" s="920">
        <v>0.62003127373030309</v>
      </c>
      <c r="E16" s="920">
        <v>0.78287326142492197</v>
      </c>
      <c r="F16" s="920">
        <v>0.37429843018287046</v>
      </c>
      <c r="G16" s="920">
        <v>0.46542069667660535</v>
      </c>
      <c r="H16" s="1414">
        <v>0.44036349143743747</v>
      </c>
    </row>
    <row r="17" spans="1:8">
      <c r="A17" s="150" t="s">
        <v>433</v>
      </c>
      <c r="B17" s="892">
        <v>0.47445527500133505</v>
      </c>
      <c r="C17" s="893">
        <v>0.699777967817102</v>
      </c>
      <c r="D17" s="893">
        <v>0.55566817489472264</v>
      </c>
      <c r="E17" s="893">
        <v>0.67399086008573972</v>
      </c>
      <c r="F17" s="893">
        <v>0.35233863812192129</v>
      </c>
      <c r="G17" s="893">
        <v>0.6121898722458804</v>
      </c>
      <c r="H17" s="914">
        <v>0.49452828996291803</v>
      </c>
    </row>
    <row r="18" spans="1:8" ht="15.75" thickBot="1">
      <c r="A18" s="151" t="s">
        <v>11</v>
      </c>
      <c r="B18" s="895">
        <v>0.40619533804130986</v>
      </c>
      <c r="C18" s="896">
        <v>0.5988039169179683</v>
      </c>
      <c r="D18" s="896">
        <v>0.52986053880940809</v>
      </c>
      <c r="E18" s="897">
        <v>0.79162200527245863</v>
      </c>
      <c r="F18" s="897">
        <v>0.36130514503351119</v>
      </c>
      <c r="G18" s="897">
        <v>0.5449147464182601</v>
      </c>
      <c r="H18" s="1415">
        <v>0.4447052662053832</v>
      </c>
    </row>
    <row r="19" spans="1:8" ht="15.75" thickBot="1">
      <c r="A19" s="152" t="s">
        <v>434</v>
      </c>
      <c r="B19" s="898" t="s">
        <v>435</v>
      </c>
      <c r="C19" s="899" t="s">
        <v>436</v>
      </c>
      <c r="D19" s="899" t="s">
        <v>437</v>
      </c>
      <c r="E19" s="899" t="s">
        <v>438</v>
      </c>
      <c r="F19" s="899" t="s">
        <v>439</v>
      </c>
      <c r="G19" s="899" t="s">
        <v>440</v>
      </c>
      <c r="H19" s="1416" t="s">
        <v>66</v>
      </c>
    </row>
    <row r="20" spans="1:8" ht="15.75" thickBot="1">
      <c r="A20" s="153" t="s">
        <v>441</v>
      </c>
      <c r="B20" s="900" t="s">
        <v>70</v>
      </c>
      <c r="C20" s="901" t="s">
        <v>44</v>
      </c>
      <c r="D20" s="901" t="s">
        <v>442</v>
      </c>
      <c r="E20" s="901" t="s">
        <v>439</v>
      </c>
      <c r="F20" s="901" t="s">
        <v>443</v>
      </c>
      <c r="G20" s="901" t="s">
        <v>444</v>
      </c>
      <c r="H20" s="1416" t="s">
        <v>67</v>
      </c>
    </row>
    <row r="21" spans="1:8">
      <c r="A21" s="24"/>
      <c r="B21" s="282"/>
      <c r="C21" s="282"/>
      <c r="D21" s="282"/>
      <c r="E21" s="282"/>
      <c r="F21" s="282"/>
      <c r="G21" s="282"/>
      <c r="H21" s="282"/>
    </row>
    <row r="22" spans="1:8" ht="57" customHeight="1">
      <c r="A22" s="1863" t="s">
        <v>445</v>
      </c>
      <c r="B22" s="1863"/>
      <c r="C22" s="1863"/>
      <c r="D22" s="1863"/>
      <c r="E22" s="1863"/>
      <c r="F22" s="1863"/>
    </row>
  </sheetData>
  <mergeCells count="13">
    <mergeCell ref="B1:D2"/>
    <mergeCell ref="E1:F2"/>
    <mergeCell ref="F14:F15"/>
    <mergeCell ref="E14:E15"/>
    <mergeCell ref="D14:D15"/>
    <mergeCell ref="C14:C15"/>
    <mergeCell ref="A8:I8"/>
    <mergeCell ref="B14:B15"/>
    <mergeCell ref="A22:F22"/>
    <mergeCell ref="A9:I9"/>
    <mergeCell ref="A10:F10"/>
    <mergeCell ref="H14:H15"/>
    <mergeCell ref="G14:G15"/>
  </mergeCells>
  <hyperlinks>
    <hyperlink ref="A3" location="Index!A1" display="Back to index" xr:uid="{C88F38BD-AE47-4175-A246-BDF5476BE30B}"/>
    <hyperlink ref="A15" location="Index!A1" display="Back to index" xr:uid="{27B678E1-856A-45A9-A11A-8384CF1A7813}"/>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75B06-4530-4351-9321-4081BD789F61}">
  <sheetPr>
    <tabColor theme="2" tint="-9.9978637043366805E-2"/>
  </sheetPr>
  <dimension ref="A1:F40"/>
  <sheetViews>
    <sheetView showGridLines="0" zoomScale="60" zoomScaleNormal="60" workbookViewId="0">
      <selection activeCell="A32" sqref="A32:F32"/>
    </sheetView>
  </sheetViews>
  <sheetFormatPr baseColWidth="10" defaultColWidth="11.42578125" defaultRowHeight="15"/>
  <cols>
    <col min="1" max="1" width="74.85546875" style="24" customWidth="1"/>
    <col min="2" max="4" width="14.85546875" style="24" bestFit="1" customWidth="1"/>
    <col min="5" max="6" width="11.42578125" style="24"/>
  </cols>
  <sheetData>
    <row r="1" spans="1:6" s="13" customFormat="1">
      <c r="A1" s="120" t="s">
        <v>387</v>
      </c>
      <c r="B1" s="1874" t="s">
        <v>164</v>
      </c>
      <c r="C1" s="1875"/>
      <c r="D1" s="1876"/>
      <c r="E1" s="1874" t="s">
        <v>388</v>
      </c>
      <c r="F1" s="1876"/>
    </row>
    <row r="2" spans="1:6" s="13" customFormat="1">
      <c r="A2" s="106" t="s">
        <v>8</v>
      </c>
      <c r="B2" s="1877"/>
      <c r="C2" s="1878"/>
      <c r="D2" s="1879"/>
      <c r="E2" s="1877"/>
      <c r="F2" s="1879"/>
    </row>
    <row r="3" spans="1:6" s="15" customFormat="1" ht="15.75" thickBot="1">
      <c r="A3" s="823" t="s">
        <v>9</v>
      </c>
      <c r="B3" s="982" t="s">
        <v>145</v>
      </c>
      <c r="C3" s="983" t="s">
        <v>146</v>
      </c>
      <c r="D3" s="984" t="s">
        <v>144</v>
      </c>
      <c r="E3" s="210" t="s">
        <v>13</v>
      </c>
      <c r="F3" s="1422" t="s">
        <v>14</v>
      </c>
    </row>
    <row r="4" spans="1:6">
      <c r="A4" s="161" t="s">
        <v>389</v>
      </c>
      <c r="B4" s="500">
        <v>1318992.8800799998</v>
      </c>
      <c r="C4" s="500">
        <v>1318992.8800799998</v>
      </c>
      <c r="D4" s="857">
        <v>1318992.8800799998</v>
      </c>
      <c r="E4" s="852">
        <v>0</v>
      </c>
      <c r="F4" s="1423">
        <v>0</v>
      </c>
    </row>
    <row r="5" spans="1:6">
      <c r="A5" s="162" t="s">
        <v>390</v>
      </c>
      <c r="B5" s="442">
        <v>-207839.50290999998</v>
      </c>
      <c r="C5" s="442">
        <v>-207537.80207000001</v>
      </c>
      <c r="D5" s="371">
        <v>-207700.07642999999</v>
      </c>
      <c r="E5" s="854">
        <v>7.8190266246158657E-4</v>
      </c>
      <c r="F5" s="867">
        <v>-6.7083724724059657E-4</v>
      </c>
    </row>
    <row r="6" spans="1:6">
      <c r="A6" s="162" t="s">
        <v>391</v>
      </c>
      <c r="B6" s="442">
        <v>224591.3444</v>
      </c>
      <c r="C6" s="442">
        <v>228857.03628</v>
      </c>
      <c r="D6" s="371">
        <v>227361.07091000001</v>
      </c>
      <c r="E6" s="854">
        <v>-6.5366806907772856E-3</v>
      </c>
      <c r="F6" s="867">
        <v>1.2332294093520657E-2</v>
      </c>
    </row>
    <row r="7" spans="1:6" ht="16.5">
      <c r="A7" s="162" t="s">
        <v>392</v>
      </c>
      <c r="B7" s="442">
        <v>21707165.999999996</v>
      </c>
      <c r="C7" s="442">
        <v>21364271.999999996</v>
      </c>
      <c r="D7" s="371">
        <v>21292613.999999996</v>
      </c>
      <c r="E7" s="854">
        <v>-3.3541044600068348E-3</v>
      </c>
      <c r="F7" s="867">
        <v>-1.909747223566638E-2</v>
      </c>
    </row>
    <row r="8" spans="1:6" ht="16.5">
      <c r="A8" s="162" t="s">
        <v>393</v>
      </c>
      <c r="B8" s="442">
        <v>456849</v>
      </c>
      <c r="C8" s="442">
        <v>420062.11187999358</v>
      </c>
      <c r="D8" s="371">
        <v>493113</v>
      </c>
      <c r="E8" s="854">
        <v>0.17390496798929611</v>
      </c>
      <c r="F8" s="867">
        <v>7.9378525508428277E-2</v>
      </c>
    </row>
    <row r="9" spans="1:6" ht="16.5">
      <c r="A9" s="162" t="s">
        <v>394</v>
      </c>
      <c r="B9" s="442">
        <v>1809048.123345572</v>
      </c>
      <c r="C9" s="442">
        <v>2001064.9315088072</v>
      </c>
      <c r="D9" s="371">
        <v>1971343.4861854922</v>
      </c>
      <c r="E9" s="854">
        <v>-1.4852814046821039E-2</v>
      </c>
      <c r="F9" s="867">
        <v>8.9713126337279681E-2</v>
      </c>
    </row>
    <row r="10" spans="1:6">
      <c r="A10" s="162" t="s">
        <v>395</v>
      </c>
      <c r="B10" s="337">
        <v>0</v>
      </c>
      <c r="C10" s="337">
        <v>0</v>
      </c>
      <c r="D10" s="337">
        <v>0</v>
      </c>
      <c r="E10" s="854" t="s">
        <v>159</v>
      </c>
      <c r="F10" s="867" t="s">
        <v>159</v>
      </c>
    </row>
    <row r="11" spans="1:6">
      <c r="A11" s="162" t="s">
        <v>396</v>
      </c>
      <c r="B11" s="442">
        <v>7118127.7575422749</v>
      </c>
      <c r="C11" s="442">
        <v>6125315.2649970856</v>
      </c>
      <c r="D11" s="371">
        <v>5695192.1314169094</v>
      </c>
      <c r="E11" s="854">
        <v>-7.0220570692597795E-2</v>
      </c>
      <c r="F11" s="867">
        <v>-0.19990307488055992</v>
      </c>
    </row>
    <row r="12" spans="1:6" ht="28.5">
      <c r="A12" s="163" t="s">
        <v>397</v>
      </c>
      <c r="B12" s="442">
        <v>-735021.43234480906</v>
      </c>
      <c r="C12" s="442">
        <v>-712517.96842329274</v>
      </c>
      <c r="D12" s="371">
        <v>-727620.12286362622</v>
      </c>
      <c r="E12" s="854">
        <v>2.1195471706843438E-2</v>
      </c>
      <c r="F12" s="867">
        <v>-1.0069515194368828E-2</v>
      </c>
    </row>
    <row r="13" spans="1:6">
      <c r="A13" s="162" t="s">
        <v>398</v>
      </c>
      <c r="B13" s="442">
        <v>-812242</v>
      </c>
      <c r="C13" s="442">
        <v>-796859</v>
      </c>
      <c r="D13" s="371">
        <v>-809980</v>
      </c>
      <c r="E13" s="854">
        <v>1.6465899236878689E-2</v>
      </c>
      <c r="F13" s="867">
        <v>-2.78488430787871E-3</v>
      </c>
    </row>
    <row r="14" spans="1:6">
      <c r="A14" s="162" t="s">
        <v>399</v>
      </c>
      <c r="B14" s="337">
        <v>0</v>
      </c>
      <c r="C14" s="337">
        <v>0</v>
      </c>
      <c r="D14" s="337">
        <v>0</v>
      </c>
      <c r="E14" s="854" t="s">
        <v>159</v>
      </c>
      <c r="F14" s="867" t="s">
        <v>159</v>
      </c>
    </row>
    <row r="15" spans="1:6" ht="16.5">
      <c r="A15" s="162" t="s">
        <v>400</v>
      </c>
      <c r="B15" s="337">
        <v>0</v>
      </c>
      <c r="C15" s="337">
        <v>0</v>
      </c>
      <c r="D15" s="337">
        <v>0</v>
      </c>
      <c r="E15" s="854" t="s">
        <v>159</v>
      </c>
      <c r="F15" s="867" t="s">
        <v>159</v>
      </c>
    </row>
    <row r="16" spans="1:6" s="3" customFormat="1" ht="17.25" thickBot="1">
      <c r="A16" s="162" t="s">
        <v>401</v>
      </c>
      <c r="B16" s="337">
        <v>0</v>
      </c>
      <c r="C16" s="337">
        <v>0</v>
      </c>
      <c r="D16" s="337">
        <v>0</v>
      </c>
      <c r="E16" s="858" t="s">
        <v>159</v>
      </c>
      <c r="F16" s="867" t="s">
        <v>159</v>
      </c>
    </row>
    <row r="17" spans="1:6" s="14" customFormat="1" ht="15.75" thickBot="1">
      <c r="A17" s="164" t="s">
        <v>402</v>
      </c>
      <c r="B17" s="843">
        <v>30879672.170113035</v>
      </c>
      <c r="C17" s="843">
        <v>29741649.454252586</v>
      </c>
      <c r="D17" s="843">
        <v>29253316.369298767</v>
      </c>
      <c r="E17" s="501">
        <v>-1.641916618326611E-2</v>
      </c>
      <c r="F17" s="1185">
        <v>-5.2667521593326327E-2</v>
      </c>
    </row>
    <row r="18" spans="1:6" s="14" customFormat="1" ht="15.75" thickBot="1">
      <c r="A18" s="165"/>
      <c r="B18" s="134"/>
      <c r="C18" s="134"/>
      <c r="D18" s="134"/>
      <c r="E18" s="208"/>
      <c r="F18" s="208"/>
    </row>
    <row r="19" spans="1:6" ht="16.5">
      <c r="A19" s="116" t="s">
        <v>403</v>
      </c>
      <c r="B19" s="500">
        <v>15357748.005397594</v>
      </c>
      <c r="C19" s="500">
        <v>15352163.241958346</v>
      </c>
      <c r="D19" s="857">
        <v>15402883.813128185</v>
      </c>
      <c r="E19" s="852">
        <v>3.3038061392687279E-3</v>
      </c>
      <c r="F19" s="1423">
        <v>2.9389600424962747E-3</v>
      </c>
    </row>
    <row r="20" spans="1:6" s="3" customFormat="1" ht="17.25" thickBot="1">
      <c r="A20" s="166" t="s">
        <v>404</v>
      </c>
      <c r="B20" s="796">
        <v>15357748.005397594</v>
      </c>
      <c r="C20" s="796">
        <v>14389486.212294245</v>
      </c>
      <c r="D20" s="556">
        <v>13850432.556170592</v>
      </c>
      <c r="E20" s="858">
        <v>-3.7461633318296661E-2</v>
      </c>
      <c r="F20" s="1421">
        <v>-9.8146905958949482E-2</v>
      </c>
    </row>
    <row r="21" spans="1:6" s="14" customFormat="1" ht="15.75" thickBot="1">
      <c r="A21" s="165"/>
      <c r="B21" s="134"/>
      <c r="C21" s="134"/>
      <c r="D21" s="134"/>
      <c r="E21" s="209"/>
      <c r="F21" s="208"/>
    </row>
    <row r="22" spans="1:6" s="190" customFormat="1" ht="16.5">
      <c r="A22" s="116" t="s">
        <v>405</v>
      </c>
      <c r="B22" s="500">
        <v>20121083.288510717</v>
      </c>
      <c r="C22" s="500">
        <v>18530113.38109941</v>
      </c>
      <c r="D22" s="500">
        <v>18372066.975737356</v>
      </c>
      <c r="E22" s="852">
        <v>-8.5291655863941607E-3</v>
      </c>
      <c r="F22" s="1423">
        <v>-8.6924560059450817E-2</v>
      </c>
    </row>
    <row r="23" spans="1:6" ht="16.5">
      <c r="A23" s="117" t="s">
        <v>406</v>
      </c>
      <c r="B23" s="442">
        <v>1362246</v>
      </c>
      <c r="C23" s="442">
        <v>1430566.9952386767</v>
      </c>
      <c r="D23" s="442">
        <v>1450871.3437077301</v>
      </c>
      <c r="E23" s="854">
        <v>1.4193217470158226E-2</v>
      </c>
      <c r="F23" s="867">
        <v>6.5058252112856207E-2</v>
      </c>
    </row>
    <row r="24" spans="1:6">
      <c r="A24" s="117" t="s">
        <v>407</v>
      </c>
      <c r="B24" s="442">
        <v>-467302.75919020001</v>
      </c>
      <c r="C24" s="442">
        <v>-513261.58567470004</v>
      </c>
      <c r="D24" s="442">
        <v>-446149.13768869999</v>
      </c>
      <c r="E24" s="854">
        <v>-0.13075681067730482</v>
      </c>
      <c r="F24" s="867">
        <v>-4.5267486839062565E-2</v>
      </c>
    </row>
    <row r="25" spans="1:6" s="3" customFormat="1" ht="15.75" thickBot="1">
      <c r="A25" s="166" t="s">
        <v>408</v>
      </c>
      <c r="B25" s="337">
        <v>0</v>
      </c>
      <c r="C25" s="337">
        <v>0</v>
      </c>
      <c r="D25" s="337">
        <v>0</v>
      </c>
      <c r="E25" s="858" t="s">
        <v>159</v>
      </c>
      <c r="F25" s="1421" t="s">
        <v>159</v>
      </c>
    </row>
    <row r="26" spans="1:6" s="14" customFormat="1" ht="15.75" thickBot="1">
      <c r="A26" s="122" t="s">
        <v>409</v>
      </c>
      <c r="B26" s="843">
        <v>21016026.529320516</v>
      </c>
      <c r="C26" s="843">
        <v>19447418.790663388</v>
      </c>
      <c r="D26" s="843">
        <v>19376789.181756385</v>
      </c>
      <c r="E26" s="501">
        <v>-3.631824339634826E-3</v>
      </c>
      <c r="F26" s="860">
        <v>-7.7999394665644761E-2</v>
      </c>
    </row>
    <row r="27" spans="1:6" s="14" customFormat="1" ht="15.75" thickBot="1">
      <c r="A27" s="122" t="s">
        <v>410</v>
      </c>
      <c r="B27" s="902">
        <v>1.4693392267577914</v>
      </c>
      <c r="C27" s="902">
        <v>1.5293366062817246</v>
      </c>
      <c r="D27" s="902">
        <v>1.5097091729129881</v>
      </c>
      <c r="E27" s="845"/>
      <c r="F27" s="846"/>
    </row>
    <row r="28" spans="1:6" s="14" customFormat="1" ht="17.25" thickBot="1">
      <c r="A28" s="122" t="s">
        <v>411</v>
      </c>
      <c r="B28" s="902">
        <v>1</v>
      </c>
      <c r="C28" s="902">
        <v>1</v>
      </c>
      <c r="D28" s="1009">
        <v>1</v>
      </c>
      <c r="E28" s="903"/>
      <c r="F28" s="904"/>
    </row>
    <row r="29" spans="1:6">
      <c r="A29" s="23"/>
      <c r="B29" s="23"/>
      <c r="C29" s="23"/>
      <c r="D29" s="23"/>
      <c r="E29" s="1881"/>
      <c r="F29" s="1881"/>
    </row>
    <row r="30" spans="1:6">
      <c r="A30" s="1873" t="s">
        <v>412</v>
      </c>
      <c r="B30" s="1873"/>
      <c r="C30" s="1873"/>
      <c r="D30" s="1873"/>
      <c r="E30" s="1873"/>
      <c r="F30" s="1873"/>
    </row>
    <row r="31" spans="1:6">
      <c r="A31" s="119" t="s">
        <v>413</v>
      </c>
      <c r="B31" s="119"/>
      <c r="C31" s="212"/>
      <c r="D31" s="212"/>
      <c r="E31" s="1880"/>
      <c r="F31" s="1880"/>
    </row>
    <row r="32" spans="1:6" ht="31.35" customHeight="1">
      <c r="A32" s="1883" t="s">
        <v>872</v>
      </c>
      <c r="B32" s="1883"/>
      <c r="C32" s="1883"/>
      <c r="D32" s="1883"/>
      <c r="E32" s="1883"/>
      <c r="F32" s="1883"/>
    </row>
    <row r="33" spans="1:6">
      <c r="A33" s="119" t="s">
        <v>414</v>
      </c>
      <c r="B33" s="119"/>
      <c r="C33" s="23"/>
      <c r="D33" s="23"/>
      <c r="E33" s="1881"/>
      <c r="F33" s="1881"/>
    </row>
    <row r="34" spans="1:6" ht="18.75" customHeight="1">
      <c r="A34" s="1873" t="s">
        <v>415</v>
      </c>
      <c r="B34" s="1873"/>
      <c r="C34" s="1873"/>
      <c r="D34" s="1873"/>
      <c r="E34" s="1873"/>
      <c r="F34" s="1873"/>
    </row>
    <row r="35" spans="1:6">
      <c r="A35" s="1873"/>
      <c r="B35" s="1873"/>
      <c r="C35" s="1873"/>
      <c r="D35" s="1873"/>
      <c r="E35" s="1873"/>
      <c r="F35" s="1873"/>
    </row>
    <row r="36" spans="1:6" ht="30" customHeight="1">
      <c r="A36" s="1883" t="s">
        <v>416</v>
      </c>
      <c r="B36" s="1883"/>
      <c r="C36" s="1883"/>
      <c r="D36" s="1883"/>
      <c r="E36" s="1883"/>
      <c r="F36" s="1883"/>
    </row>
    <row r="37" spans="1:6">
      <c r="A37" s="119" t="s">
        <v>417</v>
      </c>
      <c r="B37" s="119"/>
      <c r="C37" s="154"/>
      <c r="D37" s="154"/>
      <c r="E37" s="154"/>
      <c r="F37" s="154"/>
    </row>
    <row r="38" spans="1:6">
      <c r="A38" s="119" t="s">
        <v>418</v>
      </c>
      <c r="B38" s="119"/>
      <c r="C38" s="23"/>
      <c r="D38" s="23"/>
      <c r="E38" s="1881"/>
      <c r="F38" s="1881"/>
    </row>
    <row r="39" spans="1:6">
      <c r="A39" s="119" t="s">
        <v>419</v>
      </c>
      <c r="B39" s="119"/>
      <c r="C39" s="23"/>
      <c r="D39" s="23"/>
      <c r="E39" s="1881"/>
      <c r="F39" s="1881"/>
    </row>
    <row r="40" spans="1:6">
      <c r="A40" s="119" t="s">
        <v>420</v>
      </c>
      <c r="B40" s="119"/>
      <c r="C40" s="119"/>
      <c r="D40" s="119"/>
      <c r="E40" s="1882"/>
      <c r="F40" s="1882"/>
    </row>
  </sheetData>
  <mergeCells count="12">
    <mergeCell ref="E39:F39"/>
    <mergeCell ref="E40:F40"/>
    <mergeCell ref="A32:F32"/>
    <mergeCell ref="A34:F35"/>
    <mergeCell ref="E38:F38"/>
    <mergeCell ref="E33:F33"/>
    <mergeCell ref="A36:F36"/>
    <mergeCell ref="A30:F30"/>
    <mergeCell ref="B1:D2"/>
    <mergeCell ref="E1:F2"/>
    <mergeCell ref="E31:F31"/>
    <mergeCell ref="E29:F29"/>
  </mergeCells>
  <hyperlinks>
    <hyperlink ref="A3" location="Index!A1" display="Back to index" xr:uid="{461CD6E9-7000-441A-9FAD-AF31A0022609}"/>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5D1E4-97AD-4D40-8884-6A5A7B349EE6}">
  <sheetPr>
    <tabColor theme="2" tint="-9.9978637043366805E-2"/>
  </sheetPr>
  <dimension ref="A1:Z64"/>
  <sheetViews>
    <sheetView showGridLines="0" zoomScale="60" zoomScaleNormal="60" workbookViewId="0">
      <selection activeCell="A4" sqref="A4:F64"/>
    </sheetView>
  </sheetViews>
  <sheetFormatPr baseColWidth="10" defaultColWidth="11.42578125" defaultRowHeight="15"/>
  <cols>
    <col min="1" max="1" width="65.5703125" style="24" customWidth="1"/>
    <col min="2" max="4" width="15.85546875" style="24" bestFit="1" customWidth="1"/>
    <col min="5" max="6" width="11.5703125" style="24" bestFit="1" customWidth="1"/>
  </cols>
  <sheetData>
    <row r="1" spans="1:26" s="13" customFormat="1">
      <c r="A1" s="167" t="s">
        <v>389</v>
      </c>
      <c r="B1" s="1874" t="s">
        <v>164</v>
      </c>
      <c r="C1" s="1875"/>
      <c r="D1" s="1876"/>
      <c r="E1" s="1874" t="s">
        <v>388</v>
      </c>
      <c r="F1" s="1875"/>
    </row>
    <row r="2" spans="1:26" s="13" customFormat="1">
      <c r="A2" s="168" t="s">
        <v>8</v>
      </c>
      <c r="B2" s="1877"/>
      <c r="C2" s="1878"/>
      <c r="D2" s="1879"/>
      <c r="E2" s="1877"/>
      <c r="F2" s="1878"/>
    </row>
    <row r="3" spans="1:26" s="15" customFormat="1" ht="15.75" thickBot="1">
      <c r="A3" s="823" t="s">
        <v>9</v>
      </c>
      <c r="B3" s="982" t="s">
        <v>145</v>
      </c>
      <c r="C3" s="983" t="s">
        <v>146</v>
      </c>
      <c r="D3" s="984" t="s">
        <v>144</v>
      </c>
      <c r="E3" s="210" t="s">
        <v>13</v>
      </c>
      <c r="F3" s="216" t="s">
        <v>14</v>
      </c>
    </row>
    <row r="4" spans="1:26">
      <c r="A4" s="1336" t="s">
        <v>389</v>
      </c>
      <c r="B4" s="1424">
        <v>11317386.717</v>
      </c>
      <c r="C4" s="1425">
        <v>11317386.717020001</v>
      </c>
      <c r="D4" s="1425">
        <v>12176364.760009998</v>
      </c>
      <c r="E4" s="1426">
        <f>+D4/C4-1</f>
        <v>7.5898974248021167E-2</v>
      </c>
      <c r="F4" s="1427">
        <f t="shared" ref="F4:F14" si="0">(D4-B4)/B4</f>
        <v>7.5898974249922535E-2</v>
      </c>
    </row>
    <row r="5" spans="1:26">
      <c r="A5" s="1336" t="s">
        <v>446</v>
      </c>
      <c r="B5" s="1424">
        <v>6707503.3176899999</v>
      </c>
      <c r="C5" s="1425">
        <v>6707830.7316399999</v>
      </c>
      <c r="D5" s="1425">
        <v>7516510.3336600009</v>
      </c>
      <c r="E5" s="1428">
        <f t="shared" ref="E5:E14" si="1">+D5/C5-1</f>
        <v>0.12055754451369216</v>
      </c>
      <c r="F5" s="1429">
        <f t="shared" si="0"/>
        <v>0.12061224238777049</v>
      </c>
    </row>
    <row r="6" spans="1:26">
      <c r="A6" s="1336" t="s">
        <v>447</v>
      </c>
      <c r="B6" s="1424">
        <v>0</v>
      </c>
      <c r="C6" s="1425">
        <v>0</v>
      </c>
      <c r="D6" s="1425">
        <v>0</v>
      </c>
      <c r="E6" s="1428" t="s">
        <v>333</v>
      </c>
      <c r="F6" s="1429" t="s">
        <v>333</v>
      </c>
    </row>
    <row r="7" spans="1:26" ht="17.25">
      <c r="A7" s="1336" t="s">
        <v>448</v>
      </c>
      <c r="B7" s="1424">
        <v>1609750.0467900001</v>
      </c>
      <c r="C7" s="1425">
        <v>1735371.6237300001</v>
      </c>
      <c r="D7" s="1425">
        <v>1707458.3176199999</v>
      </c>
      <c r="E7" s="1428">
        <f t="shared" si="1"/>
        <v>-1.6084915604418826E-2</v>
      </c>
      <c r="F7" s="1429">
        <f t="shared" si="0"/>
        <v>6.0697790333871848E-2</v>
      </c>
    </row>
    <row r="8" spans="1:26">
      <c r="A8" s="1336" t="s">
        <v>395</v>
      </c>
      <c r="B8" s="1424">
        <v>0</v>
      </c>
      <c r="C8" s="1425">
        <v>0</v>
      </c>
      <c r="D8" s="1425">
        <v>0</v>
      </c>
      <c r="E8" s="1428" t="s">
        <v>333</v>
      </c>
      <c r="F8" s="1429" t="s">
        <v>333</v>
      </c>
    </row>
    <row r="9" spans="1:26">
      <c r="A9" s="1336" t="s">
        <v>396</v>
      </c>
      <c r="B9" s="1424">
        <v>6276991.0209999997</v>
      </c>
      <c r="C9" s="1425">
        <v>5397450</v>
      </c>
      <c r="D9" s="1425">
        <v>5007300</v>
      </c>
      <c r="E9" s="1428">
        <f t="shared" si="1"/>
        <v>-7.2284134174471326E-2</v>
      </c>
      <c r="F9" s="1429">
        <f t="shared" si="0"/>
        <v>-0.20227701724475666</v>
      </c>
    </row>
    <row r="10" spans="1:26" ht="18" customHeight="1">
      <c r="A10" s="1430" t="s">
        <v>449</v>
      </c>
      <c r="B10" s="1431">
        <v>-2281859.3412399995</v>
      </c>
      <c r="C10" s="1432">
        <v>-2263804.77085</v>
      </c>
      <c r="D10" s="1432">
        <v>-2432571.0485300003</v>
      </c>
      <c r="E10" s="1428">
        <f t="shared" si="1"/>
        <v>7.4549837447613898E-2</v>
      </c>
      <c r="F10" s="1429">
        <f t="shared" si="0"/>
        <v>6.6047764016909802E-2</v>
      </c>
    </row>
    <row r="11" spans="1:26">
      <c r="A11" s="1433" t="s">
        <v>450</v>
      </c>
      <c r="B11" s="1431">
        <v>-2295242.7601599996</v>
      </c>
      <c r="C11" s="1432">
        <v>-2435661.31201</v>
      </c>
      <c r="D11" s="1432">
        <v>-2535289.4251500005</v>
      </c>
      <c r="E11" s="1428">
        <f>+D11/C11-1</f>
        <v>4.0903927261456419E-2</v>
      </c>
      <c r="F11" s="1429">
        <f t="shared" si="0"/>
        <v>0.1045844340113581</v>
      </c>
    </row>
    <row r="12" spans="1:26">
      <c r="A12" s="1433" t="s">
        <v>451</v>
      </c>
      <c r="B12" s="1431">
        <v>13383.418919999998</v>
      </c>
      <c r="C12" s="1432">
        <v>171856.54115999999</v>
      </c>
      <c r="D12" s="1432">
        <v>102718.37662</v>
      </c>
      <c r="E12" s="1428">
        <f>+D12/C12-1</f>
        <v>-0.4023016178105886</v>
      </c>
      <c r="F12" s="1429" t="s">
        <v>333</v>
      </c>
    </row>
    <row r="13" spans="1:26">
      <c r="A13" s="1336" t="s">
        <v>398</v>
      </c>
      <c r="B13" s="1424">
        <v>-122083.18850999999</v>
      </c>
      <c r="C13" s="1425">
        <v>-122083.18850999999</v>
      </c>
      <c r="D13" s="1425">
        <v>-122083.18850999999</v>
      </c>
      <c r="E13" s="1428">
        <f t="shared" si="1"/>
        <v>0</v>
      </c>
      <c r="F13" s="1429">
        <f t="shared" si="0"/>
        <v>0</v>
      </c>
    </row>
    <row r="14" spans="1:26" s="3" customFormat="1" ht="15.75" thickBot="1">
      <c r="A14" s="1434" t="s">
        <v>452</v>
      </c>
      <c r="B14" s="1435">
        <f>SUM(B4:B10)+B13</f>
        <v>23507688.572730001</v>
      </c>
      <c r="C14" s="1436">
        <f>SUM(C4:C10)+C13</f>
        <v>22772151.113030002</v>
      </c>
      <c r="D14" s="1437">
        <f>SUM(D4:D10)+D13</f>
        <v>23852979.174249995</v>
      </c>
      <c r="E14" s="1438">
        <f t="shared" si="1"/>
        <v>4.7462712497176263E-2</v>
      </c>
      <c r="F14" s="1439">
        <f t="shared" si="0"/>
        <v>1.4688411429805455E-2</v>
      </c>
      <c r="G14"/>
      <c r="H14"/>
      <c r="I14"/>
      <c r="J14"/>
      <c r="K14"/>
      <c r="L14"/>
      <c r="M14"/>
      <c r="N14"/>
      <c r="O14"/>
      <c r="P14"/>
      <c r="Q14"/>
      <c r="R14"/>
      <c r="S14"/>
      <c r="T14"/>
      <c r="U14"/>
      <c r="V14"/>
      <c r="W14"/>
      <c r="X14"/>
      <c r="Y14"/>
      <c r="Z14"/>
    </row>
    <row r="15" spans="1:26" s="14" customFormat="1" ht="15.75" thickBot="1">
      <c r="A15" s="1440"/>
      <c r="B15" s="1441"/>
      <c r="C15" s="1441"/>
      <c r="D15" s="1441"/>
      <c r="E15" s="1442"/>
      <c r="F15" s="1442"/>
      <c r="G15"/>
      <c r="H15"/>
      <c r="I15"/>
      <c r="J15"/>
      <c r="K15"/>
      <c r="L15"/>
      <c r="M15"/>
      <c r="N15"/>
      <c r="O15"/>
      <c r="P15"/>
      <c r="Q15"/>
      <c r="R15"/>
      <c r="S15"/>
      <c r="T15"/>
      <c r="U15"/>
      <c r="V15"/>
      <c r="W15"/>
      <c r="X15"/>
      <c r="Y15"/>
      <c r="Z15"/>
    </row>
    <row r="16" spans="1:26" s="14" customFormat="1" ht="15.75" thickBot="1">
      <c r="A16" s="1443" t="s">
        <v>453</v>
      </c>
      <c r="B16" s="1444">
        <v>94853451</v>
      </c>
      <c r="C16" s="1445">
        <v>94628498</v>
      </c>
      <c r="D16" s="1446">
        <v>87775815</v>
      </c>
      <c r="E16" s="1447">
        <f t="shared" ref="E16" si="2">+D16/C16-1</f>
        <v>-7.2416694175997609E-2</v>
      </c>
      <c r="F16" s="1448">
        <f t="shared" ref="F16" si="3">(D16-B16)/B16</f>
        <v>-7.4616536619210624E-2</v>
      </c>
      <c r="G16"/>
      <c r="H16"/>
      <c r="I16"/>
      <c r="J16"/>
      <c r="K16"/>
      <c r="L16"/>
      <c r="M16"/>
      <c r="N16"/>
      <c r="O16"/>
      <c r="P16"/>
      <c r="Q16"/>
      <c r="R16"/>
      <c r="S16"/>
      <c r="T16"/>
      <c r="U16"/>
      <c r="V16"/>
      <c r="W16"/>
      <c r="X16"/>
      <c r="Y16"/>
      <c r="Z16"/>
    </row>
    <row r="17" spans="1:26" s="14" customFormat="1" ht="15.75" thickBot="1">
      <c r="A17" s="1440"/>
      <c r="B17" s="1441"/>
      <c r="C17" s="1441"/>
      <c r="D17" s="1441"/>
      <c r="E17" s="1442"/>
      <c r="F17" s="1442"/>
      <c r="G17"/>
      <c r="H17"/>
      <c r="I17"/>
      <c r="J17"/>
      <c r="K17"/>
      <c r="L17"/>
      <c r="M17"/>
      <c r="N17"/>
      <c r="O17"/>
      <c r="P17"/>
      <c r="Q17"/>
      <c r="R17"/>
      <c r="S17"/>
      <c r="T17"/>
      <c r="U17"/>
      <c r="V17"/>
      <c r="W17"/>
      <c r="X17"/>
      <c r="Y17"/>
      <c r="Z17"/>
    </row>
    <row r="18" spans="1:26" ht="17.25">
      <c r="A18" s="1449" t="s">
        <v>454</v>
      </c>
      <c r="B18" s="1450">
        <v>15133633.649320001</v>
      </c>
      <c r="C18" s="1451">
        <v>15142988.348485002</v>
      </c>
      <c r="D18" s="1452">
        <v>16220723.526684996</v>
      </c>
      <c r="E18" s="1426">
        <f>(D18-C18)/C18</f>
        <v>7.1170574354157565E-2</v>
      </c>
      <c r="F18" s="1427">
        <f>(D18-B18)/B18</f>
        <v>7.1832707369247115E-2</v>
      </c>
    </row>
    <row r="19" spans="1:26" s="3" customFormat="1" ht="18" thickBot="1">
      <c r="A19" s="1453" t="s">
        <v>455</v>
      </c>
      <c r="B19" s="1454">
        <v>8374054.9234100003</v>
      </c>
      <c r="C19" s="1455">
        <v>7629162.7645450011</v>
      </c>
      <c r="D19" s="1456">
        <v>7632255.6475649998</v>
      </c>
      <c r="E19" s="1457">
        <f t="shared" ref="E19" si="4">+D19/C19-1</f>
        <v>4.0540267857069878E-4</v>
      </c>
      <c r="F19" s="1458">
        <f t="shared" ref="F19" si="5">(D19-B19)/B19</f>
        <v>-8.8583044012676748E-2</v>
      </c>
      <c r="G19"/>
      <c r="H19"/>
      <c r="I19"/>
      <c r="J19"/>
      <c r="K19"/>
      <c r="L19"/>
      <c r="M19"/>
      <c r="N19"/>
      <c r="O19"/>
      <c r="P19"/>
      <c r="Q19"/>
      <c r="R19"/>
      <c r="S19"/>
      <c r="T19"/>
      <c r="U19"/>
      <c r="V19"/>
      <c r="W19"/>
      <c r="X19"/>
      <c r="Y19"/>
      <c r="Z19"/>
    </row>
    <row r="20" spans="1:26" s="14" customFormat="1" ht="15.75" thickBot="1">
      <c r="A20" s="1440"/>
      <c r="B20" s="1441"/>
      <c r="C20" s="1441"/>
      <c r="D20" s="1441"/>
      <c r="E20" s="1442"/>
      <c r="F20" s="1442"/>
      <c r="G20"/>
      <c r="H20"/>
      <c r="I20"/>
      <c r="J20"/>
      <c r="K20"/>
      <c r="L20"/>
      <c r="M20"/>
      <c r="N20"/>
      <c r="O20"/>
      <c r="P20"/>
      <c r="Q20"/>
      <c r="R20"/>
      <c r="S20"/>
      <c r="T20"/>
      <c r="U20"/>
      <c r="V20"/>
      <c r="W20"/>
      <c r="X20"/>
      <c r="Y20"/>
      <c r="Z20"/>
    </row>
    <row r="21" spans="1:26" s="14" customFormat="1" ht="18" thickBot="1">
      <c r="A21" s="1459" t="s">
        <v>456</v>
      </c>
      <c r="B21" s="1460">
        <f>SUM(B22:B24)</f>
        <v>142854355.6685355</v>
      </c>
      <c r="C21" s="1461">
        <f>SUM(C22:C24)</f>
        <v>152376235.49898833</v>
      </c>
      <c r="D21" s="1461">
        <f>SUM(D22:D24)</f>
        <v>151045319.16019952</v>
      </c>
      <c r="E21" s="1462">
        <f>(D21-C21)/C21</f>
        <v>-8.7344088428910147E-3</v>
      </c>
      <c r="F21" s="1463">
        <f>(D21-B21)/B21</f>
        <v>5.7337863121720199E-2</v>
      </c>
      <c r="G21"/>
      <c r="H21"/>
      <c r="I21"/>
      <c r="J21"/>
      <c r="K21"/>
      <c r="L21"/>
      <c r="M21"/>
      <c r="N21"/>
      <c r="O21"/>
      <c r="P21"/>
      <c r="Q21"/>
      <c r="R21"/>
      <c r="S21"/>
      <c r="T21"/>
      <c r="U21"/>
      <c r="V21"/>
      <c r="W21"/>
      <c r="X21"/>
      <c r="Y21"/>
      <c r="Z21"/>
    </row>
    <row r="22" spans="1:26">
      <c r="A22" s="1336" t="s">
        <v>457</v>
      </c>
      <c r="B22" s="1450">
        <v>126638686.65612002</v>
      </c>
      <c r="C22" s="1451">
        <v>137707534.61105999</v>
      </c>
      <c r="D22" s="1452">
        <v>135397191.69812998</v>
      </c>
      <c r="E22" s="1426">
        <f>(D22-C22)/C22</f>
        <v>-1.6777171412263859E-2</v>
      </c>
      <c r="F22" s="1427">
        <f>(D22-B22)/B22</f>
        <v>6.916136982526655E-2</v>
      </c>
    </row>
    <row r="23" spans="1:26" ht="17.25">
      <c r="A23" s="1198" t="s">
        <v>458</v>
      </c>
      <c r="B23" s="1424">
        <v>4708618.6438454809</v>
      </c>
      <c r="C23" s="1425">
        <v>2408770.4184658369</v>
      </c>
      <c r="D23" s="1464">
        <v>2231891.0689620236</v>
      </c>
      <c r="E23" s="1428">
        <f>(D23-C23)/C23</f>
        <v>-7.3431385634696159E-2</v>
      </c>
      <c r="F23" s="1429">
        <f>(D23-B23)/B23</f>
        <v>-0.5259987614670657</v>
      </c>
    </row>
    <row r="24" spans="1:26" s="3" customFormat="1" ht="15.75" thickBot="1">
      <c r="A24" s="1453" t="s">
        <v>459</v>
      </c>
      <c r="B24" s="1454">
        <v>11507050.36857</v>
      </c>
      <c r="C24" s="1455">
        <v>12259930.469462499</v>
      </c>
      <c r="D24" s="1456">
        <v>13416236.3931075</v>
      </c>
      <c r="E24" s="1457">
        <f>(D24-C24)/C24</f>
        <v>9.4315863089531521E-2</v>
      </c>
      <c r="F24" s="1458">
        <f>(D24-B24)/B24</f>
        <v>0.1659144579528557</v>
      </c>
      <c r="G24"/>
      <c r="H24"/>
      <c r="I24"/>
      <c r="J24"/>
      <c r="K24"/>
      <c r="L24"/>
      <c r="M24"/>
      <c r="N24"/>
      <c r="O24"/>
      <c r="P24"/>
      <c r="Q24"/>
      <c r="R24"/>
      <c r="S24"/>
      <c r="T24"/>
      <c r="U24"/>
      <c r="V24"/>
      <c r="W24"/>
      <c r="X24"/>
      <c r="Y24"/>
      <c r="Z24"/>
    </row>
    <row r="25" spans="1:26" s="14" customFormat="1" ht="15.75" thickBot="1">
      <c r="A25" s="1440"/>
      <c r="B25" s="1441"/>
      <c r="C25" s="1441"/>
      <c r="D25" s="1441"/>
      <c r="E25" s="1442"/>
      <c r="F25" s="1442"/>
      <c r="G25"/>
      <c r="H25"/>
      <c r="I25"/>
      <c r="J25"/>
      <c r="K25"/>
      <c r="L25"/>
      <c r="M25"/>
      <c r="N25"/>
      <c r="O25"/>
      <c r="P25"/>
      <c r="Q25"/>
      <c r="R25"/>
      <c r="S25"/>
      <c r="T25"/>
      <c r="U25"/>
      <c r="V25"/>
      <c r="W25"/>
      <c r="X25"/>
      <c r="Y25"/>
      <c r="Z25"/>
    </row>
    <row r="26" spans="1:26" s="14" customFormat="1" ht="15.75" thickBot="1">
      <c r="A26" s="1459" t="s">
        <v>460</v>
      </c>
      <c r="B26" s="1460">
        <f>SUM(B27:B30)</f>
        <v>16509727.274533551</v>
      </c>
      <c r="C26" s="1461">
        <f>SUM(C27:C30)</f>
        <v>14433033.048427634</v>
      </c>
      <c r="D26" s="1461">
        <f>SUM(D27:D30)</f>
        <v>14355690.512737352</v>
      </c>
      <c r="E26" s="1462">
        <f>(D26-C26)/C26</f>
        <v>-5.3587167320113217E-3</v>
      </c>
      <c r="F26" s="1463">
        <f>(D26-B26)/B26</f>
        <v>-0.130470765868969</v>
      </c>
      <c r="G26"/>
      <c r="H26"/>
      <c r="I26"/>
      <c r="J26"/>
      <c r="K26"/>
      <c r="L26"/>
      <c r="M26"/>
      <c r="N26"/>
      <c r="O26"/>
      <c r="P26"/>
      <c r="Q26"/>
      <c r="R26"/>
      <c r="S26"/>
      <c r="T26"/>
      <c r="U26"/>
      <c r="V26"/>
      <c r="W26"/>
      <c r="X26"/>
      <c r="Y26"/>
      <c r="Z26"/>
    </row>
    <row r="27" spans="1:26">
      <c r="A27" s="1449" t="s">
        <v>461</v>
      </c>
      <c r="B27" s="1465">
        <v>12663868.665612003</v>
      </c>
      <c r="C27" s="1451">
        <v>11016602.7688848</v>
      </c>
      <c r="D27" s="1466">
        <v>10831775.335850399</v>
      </c>
      <c r="E27" s="1426">
        <f>(D27-C27)/C27</f>
        <v>-1.6777171412263901E-2</v>
      </c>
      <c r="F27" s="1427">
        <f>(D27-B27)/B27</f>
        <v>-0.14467090413978681</v>
      </c>
    </row>
    <row r="28" spans="1:26">
      <c r="A28" s="1198" t="s">
        <v>462</v>
      </c>
      <c r="B28" s="1467">
        <v>470861.8643845481</v>
      </c>
      <c r="C28" s="1425">
        <v>240877.04184658371</v>
      </c>
      <c r="D28" s="1468">
        <v>223189.10689620237</v>
      </c>
      <c r="E28" s="1428">
        <f>(D28-C28)/C28</f>
        <v>-7.34313856346962E-2</v>
      </c>
      <c r="F28" s="1429">
        <f>(D28-B28)/B28</f>
        <v>-0.52599876146706559</v>
      </c>
    </row>
    <row r="29" spans="1:26">
      <c r="A29" s="1198" t="s">
        <v>463</v>
      </c>
      <c r="B29" s="1467">
        <v>1150705.0368570001</v>
      </c>
      <c r="C29" s="1425">
        <v>1225993.0469462499</v>
      </c>
      <c r="D29" s="1468">
        <v>1341623.6393107502</v>
      </c>
      <c r="E29" s="1428">
        <f>(D29-C29)/C29</f>
        <v>9.4315863089531674E-2</v>
      </c>
      <c r="F29" s="1429">
        <f>(D29-B29)/B29</f>
        <v>0.16591445795285578</v>
      </c>
    </row>
    <row r="30" spans="1:26" s="3" customFormat="1" ht="15.75" thickBot="1">
      <c r="A30" s="1469" t="s">
        <v>464</v>
      </c>
      <c r="B30" s="1470">
        <v>2224291.70768</v>
      </c>
      <c r="C30" s="1471">
        <v>1949560.1907499998</v>
      </c>
      <c r="D30" s="1472">
        <v>1959102.43068</v>
      </c>
      <c r="E30" s="1457">
        <f>(D30-C30)/C30</f>
        <v>4.8945603091788805E-3</v>
      </c>
      <c r="F30" s="1458">
        <f>(D30-B30)/B30</f>
        <v>-0.1192241449646009</v>
      </c>
      <c r="G30"/>
      <c r="H30"/>
      <c r="I30"/>
      <c r="J30"/>
      <c r="K30"/>
      <c r="L30"/>
      <c r="M30"/>
      <c r="N30"/>
      <c r="O30"/>
      <c r="P30"/>
      <c r="Q30"/>
      <c r="R30"/>
      <c r="S30"/>
      <c r="T30"/>
      <c r="U30"/>
      <c r="V30"/>
      <c r="W30"/>
      <c r="X30"/>
      <c r="Y30"/>
      <c r="Z30"/>
    </row>
    <row r="31" spans="1:26" s="14" customFormat="1" ht="15.75" thickBot="1">
      <c r="A31" s="1440"/>
      <c r="B31" s="1441"/>
      <c r="C31" s="1441"/>
      <c r="D31" s="1441"/>
      <c r="E31" s="1442"/>
      <c r="F31" s="1442"/>
      <c r="G31"/>
      <c r="H31"/>
      <c r="I31"/>
      <c r="J31"/>
      <c r="K31"/>
      <c r="L31"/>
      <c r="M31"/>
      <c r="N31"/>
      <c r="O31"/>
      <c r="P31"/>
      <c r="Q31"/>
      <c r="R31"/>
      <c r="S31"/>
      <c r="T31"/>
      <c r="U31"/>
      <c r="V31"/>
      <c r="W31"/>
      <c r="X31"/>
      <c r="Y31"/>
    </row>
    <row r="32" spans="1:26" s="14" customFormat="1" ht="18" thickBot="1">
      <c r="A32" s="976" t="s">
        <v>465</v>
      </c>
      <c r="B32" s="1473">
        <f>+SUM(B33:B37)</f>
        <v>14897431.838700002</v>
      </c>
      <c r="C32" s="1474">
        <f t="shared" ref="C32:D32" si="6">+SUM(C33:C37)</f>
        <v>17024607.78345</v>
      </c>
      <c r="D32" s="1475">
        <f t="shared" si="6"/>
        <v>16477381.576559996</v>
      </c>
      <c r="E32" s="1476">
        <f t="shared" ref="E32:E37" si="7">+D32/C32-1</f>
        <v>-3.2143248987032469E-2</v>
      </c>
      <c r="F32" s="1463">
        <f t="shared" ref="F32:F37" si="8">+D32/B32-1</f>
        <v>0.10605517480910098</v>
      </c>
      <c r="G32"/>
      <c r="H32"/>
      <c r="I32"/>
      <c r="J32"/>
      <c r="K32"/>
      <c r="L32"/>
      <c r="M32"/>
      <c r="N32"/>
      <c r="O32"/>
      <c r="P32"/>
      <c r="Q32"/>
      <c r="R32"/>
      <c r="S32"/>
      <c r="T32"/>
      <c r="U32"/>
      <c r="V32"/>
      <c r="W32"/>
      <c r="X32"/>
      <c r="Y32"/>
    </row>
    <row r="33" spans="1:25">
      <c r="A33" s="1336" t="s">
        <v>466</v>
      </c>
      <c r="B33" s="1450">
        <v>17512647.645910002</v>
      </c>
      <c r="C33" s="1451">
        <v>17512975.059880003</v>
      </c>
      <c r="D33" s="1452">
        <v>19180632.704889998</v>
      </c>
      <c r="E33" s="1477">
        <f t="shared" si="7"/>
        <v>9.5224120362643827E-2</v>
      </c>
      <c r="F33" s="1427">
        <f t="shared" si="8"/>
        <v>9.524459651705186E-2</v>
      </c>
    </row>
    <row r="34" spans="1:25">
      <c r="A34" s="1336" t="s">
        <v>467</v>
      </c>
      <c r="B34" s="1424">
        <v>723679.52310000011</v>
      </c>
      <c r="C34" s="1425">
        <v>3615645.6846000007</v>
      </c>
      <c r="D34" s="1464">
        <v>1740667.9013699999</v>
      </c>
      <c r="E34" s="1442">
        <f t="shared" si="7"/>
        <v>-0.5185734296963973</v>
      </c>
      <c r="F34" s="1429">
        <f t="shared" si="8"/>
        <v>1.405302134173374</v>
      </c>
    </row>
    <row r="35" spans="1:25">
      <c r="A35" s="1336" t="s">
        <v>468</v>
      </c>
      <c r="B35" s="1424">
        <v>-68242.32759999999</v>
      </c>
      <c r="C35" s="1425">
        <v>-495370.73867000005</v>
      </c>
      <c r="D35" s="1464">
        <v>-780063.1409</v>
      </c>
      <c r="E35" s="1442">
        <f t="shared" si="7"/>
        <v>0.57470573048856011</v>
      </c>
      <c r="F35" s="1429" t="s">
        <v>115</v>
      </c>
    </row>
    <row r="36" spans="1:25">
      <c r="A36" s="1336" t="s">
        <v>469</v>
      </c>
      <c r="B36" s="1424">
        <v>-1179721.56748</v>
      </c>
      <c r="C36" s="1425">
        <v>-1302414.1618200003</v>
      </c>
      <c r="D36" s="1464">
        <v>-1266217.7645699997</v>
      </c>
      <c r="E36" s="1442">
        <f t="shared" si="7"/>
        <v>-2.779177185805437E-2</v>
      </c>
      <c r="F36" s="1429">
        <f t="shared" si="8"/>
        <v>7.3319162312819319E-2</v>
      </c>
    </row>
    <row r="37" spans="1:25" s="3" customFormat="1" ht="15.75" thickBot="1">
      <c r="A37" s="1469" t="s">
        <v>470</v>
      </c>
      <c r="B37" s="1454">
        <v>-2090931.4352299997</v>
      </c>
      <c r="C37" s="1455">
        <v>-2306228.06054</v>
      </c>
      <c r="D37" s="1456">
        <v>-2397638.1242299997</v>
      </c>
      <c r="E37" s="1478">
        <f t="shared" si="7"/>
        <v>3.9636177034718889E-2</v>
      </c>
      <c r="F37" s="1458">
        <f t="shared" si="8"/>
        <v>0.14668424025403914</v>
      </c>
      <c r="G37"/>
      <c r="H37"/>
      <c r="I37"/>
      <c r="J37"/>
      <c r="K37"/>
      <c r="L37"/>
      <c r="M37"/>
      <c r="N37"/>
      <c r="O37"/>
      <c r="P37"/>
      <c r="Q37"/>
      <c r="R37"/>
      <c r="S37"/>
      <c r="T37"/>
      <c r="U37"/>
      <c r="V37"/>
      <c r="W37"/>
      <c r="X37"/>
      <c r="Y37"/>
    </row>
    <row r="38" spans="1:25" s="14" customFormat="1" ht="15.75" thickBot="1">
      <c r="A38" s="1479"/>
      <c r="B38" s="1479"/>
      <c r="C38" s="1479"/>
      <c r="D38" s="1479"/>
      <c r="E38" s="1479"/>
      <c r="F38" s="1479"/>
      <c r="G38"/>
      <c r="H38"/>
      <c r="I38"/>
      <c r="J38"/>
      <c r="K38"/>
      <c r="L38"/>
      <c r="M38"/>
      <c r="N38"/>
      <c r="O38"/>
      <c r="P38"/>
      <c r="Q38"/>
      <c r="R38"/>
      <c r="S38"/>
      <c r="T38"/>
      <c r="U38"/>
      <c r="V38"/>
      <c r="W38"/>
      <c r="X38"/>
      <c r="Y38"/>
    </row>
    <row r="39" spans="1:25" s="14" customFormat="1" ht="18" thickBot="1">
      <c r="A39" s="1459" t="s">
        <v>471</v>
      </c>
      <c r="B39" s="1460">
        <f>B40-B41+B42+B43+B44</f>
        <v>135266151.12182015</v>
      </c>
      <c r="C39" s="1461">
        <f>C40-C41+C42+C43+C44</f>
        <v>142915779.8372333</v>
      </c>
      <c r="D39" s="1461">
        <f>D40-D41+D42+D43+D44</f>
        <v>141698997.56825957</v>
      </c>
      <c r="E39" s="1462">
        <f>(D39-C39)/C39</f>
        <v>-8.5139812437753943E-3</v>
      </c>
      <c r="F39" s="1463">
        <f>(D39-B39)/B39</f>
        <v>4.7556956364094516E-2</v>
      </c>
      <c r="G39"/>
      <c r="H39"/>
      <c r="I39"/>
      <c r="J39"/>
      <c r="K39"/>
      <c r="L39"/>
      <c r="M39"/>
      <c r="N39"/>
      <c r="O39"/>
      <c r="P39"/>
      <c r="Q39"/>
      <c r="R39"/>
      <c r="S39"/>
      <c r="T39"/>
      <c r="U39"/>
      <c r="V39"/>
      <c r="W39"/>
      <c r="X39"/>
      <c r="Y39"/>
    </row>
    <row r="40" spans="1:25">
      <c r="A40" s="1449" t="s">
        <v>472</v>
      </c>
      <c r="B40" s="1450">
        <v>142854355.66853547</v>
      </c>
      <c r="C40" s="1451">
        <v>152376235.49898833</v>
      </c>
      <c r="D40" s="1452">
        <v>151045319.16019952</v>
      </c>
      <c r="E40" s="1426">
        <f>(D40-C40)/C40</f>
        <v>-8.7344088428910147E-3</v>
      </c>
      <c r="F40" s="1427">
        <f>(D40-B40)/B40</f>
        <v>5.7337863121720414E-2</v>
      </c>
    </row>
    <row r="41" spans="1:25">
      <c r="A41" s="1480" t="s">
        <v>473</v>
      </c>
      <c r="B41" s="1424">
        <v>9387482.5904000159</v>
      </c>
      <c r="C41" s="1425">
        <v>10993752.602150036</v>
      </c>
      <c r="D41" s="1464">
        <v>10798885.964599948</v>
      </c>
      <c r="E41" s="1428">
        <f>(D41-C41)/C41</f>
        <v>-1.7725215820481335E-2</v>
      </c>
      <c r="F41" s="1481">
        <f>(D41-B41)/B41</f>
        <v>0.15034950644204501</v>
      </c>
    </row>
    <row r="42" spans="1:25" ht="27.95" customHeight="1">
      <c r="A42" s="1482" t="s">
        <v>474</v>
      </c>
      <c r="B42" s="1424">
        <v>1280594.6494374997</v>
      </c>
      <c r="C42" s="1425">
        <v>1001470.725625</v>
      </c>
      <c r="D42" s="1464">
        <v>882434.67009000003</v>
      </c>
      <c r="E42" s="1483">
        <f>(D42-C42)/C42</f>
        <v>-0.11886124325871998</v>
      </c>
      <c r="F42" s="1481">
        <f>(D42-B42)/B42</f>
        <v>-0.31091804071053331</v>
      </c>
    </row>
    <row r="43" spans="1:25" s="3" customFormat="1" ht="15.75" thickBot="1">
      <c r="A43" s="1482" t="s">
        <v>475</v>
      </c>
      <c r="B43" s="1424">
        <v>0</v>
      </c>
      <c r="C43" s="1425">
        <v>0</v>
      </c>
      <c r="D43" s="1464">
        <v>0</v>
      </c>
      <c r="E43" s="1483" t="s">
        <v>333</v>
      </c>
      <c r="F43" s="1481" t="s">
        <v>333</v>
      </c>
      <c r="G43"/>
      <c r="H43"/>
      <c r="I43"/>
      <c r="J43"/>
      <c r="K43"/>
      <c r="L43"/>
      <c r="M43"/>
      <c r="N43"/>
      <c r="O43"/>
      <c r="P43"/>
      <c r="Q43"/>
      <c r="R43"/>
      <c r="S43"/>
      <c r="T43"/>
      <c r="U43"/>
      <c r="V43"/>
      <c r="W43"/>
      <c r="X43"/>
      <c r="Y43"/>
    </row>
    <row r="44" spans="1:25" ht="18" thickBot="1">
      <c r="A44" s="1484" t="s">
        <v>476</v>
      </c>
      <c r="B44" s="1454">
        <v>518683.39424720034</v>
      </c>
      <c r="C44" s="1455">
        <v>531826.21477000066</v>
      </c>
      <c r="D44" s="1456">
        <v>570129.70257000416</v>
      </c>
      <c r="E44" s="1485">
        <f>D44/C44-1</f>
        <v>7.2022564394590205E-2</v>
      </c>
      <c r="F44" s="1486">
        <f>D44/B44-1</f>
        <v>9.9186341597596872E-2</v>
      </c>
    </row>
    <row r="45" spans="1:25" hidden="1">
      <c r="A45" s="1440"/>
      <c r="B45" s="1487"/>
      <c r="C45" s="1487"/>
      <c r="D45" s="1487"/>
      <c r="E45" s="1488"/>
      <c r="F45" s="1488"/>
    </row>
    <row r="46" spans="1:25" s="3" customFormat="1" ht="15.75" thickBot="1">
      <c r="A46" s="1440"/>
      <c r="B46" s="1489"/>
      <c r="C46" s="1490"/>
      <c r="D46" s="1490"/>
      <c r="E46"/>
      <c r="F46"/>
      <c r="G46"/>
      <c r="H46"/>
      <c r="I46"/>
      <c r="J46"/>
      <c r="K46"/>
      <c r="L46"/>
      <c r="M46"/>
      <c r="N46"/>
      <c r="O46"/>
      <c r="P46"/>
      <c r="Q46"/>
      <c r="R46"/>
      <c r="S46"/>
      <c r="T46"/>
      <c r="U46"/>
      <c r="V46"/>
      <c r="W46"/>
      <c r="X46"/>
      <c r="Y46"/>
    </row>
    <row r="47" spans="1:25" ht="15.75" thickBot="1">
      <c r="A47" s="1491" t="s">
        <v>477</v>
      </c>
      <c r="B47" s="1492"/>
      <c r="C47" s="1479"/>
      <c r="D47" s="1492"/>
      <c r="E47"/>
      <c r="F47" s="1479"/>
    </row>
    <row r="48" spans="1:25" ht="17.25">
      <c r="A48" s="1493" t="s">
        <v>478</v>
      </c>
      <c r="B48" s="1494">
        <f>+B18/B21</f>
        <v>0.10593750241983886</v>
      </c>
      <c r="C48" s="1495">
        <f>+C18/C21</f>
        <v>9.937893726601181E-2</v>
      </c>
      <c r="D48" s="1496">
        <f>+D18/D21</f>
        <v>0.10738977955007797</v>
      </c>
      <c r="E48" s="1495" t="str">
        <f>+CONCATENATE(VALUE(ROUND(D48*10000,0)-ROUND(C48*10000,0))," bps")</f>
        <v>80 bps</v>
      </c>
      <c r="F48" s="1496" t="str">
        <f>+CONCATENATE(VALUE(ROUND(D48*10000,0)-ROUND(B48*10000,0))," bps")</f>
        <v>15 bps</v>
      </c>
    </row>
    <row r="49" spans="1:25" ht="17.25">
      <c r="A49" s="1497" t="s">
        <v>479</v>
      </c>
      <c r="B49" s="1498">
        <f>+B32/B39</f>
        <v>0.11013421846595926</v>
      </c>
      <c r="C49" s="1499">
        <f>+C32/C39</f>
        <v>0.11912335924583917</v>
      </c>
      <c r="D49" s="1500">
        <f>+D32/D39</f>
        <v>0.11628439056968257</v>
      </c>
      <c r="E49" s="1499" t="str">
        <f>+CONCATENATE(VALUE(ROUND(D49*10000,0)-ROUND(C49*10000,0))," bps")</f>
        <v>-28 bps</v>
      </c>
      <c r="F49" s="1500" t="str">
        <f>+CONCATENATE(VALUE(ROUND(D49*10000,0)-ROUND(B49*10000,0))," bps")</f>
        <v>62 bps</v>
      </c>
    </row>
    <row r="50" spans="1:25" s="3" customFormat="1" ht="18" thickBot="1">
      <c r="A50" s="1430" t="s">
        <v>480</v>
      </c>
      <c r="B50" s="1498">
        <f>+B14/B21</f>
        <v>0.16455703056947604</v>
      </c>
      <c r="C50" s="1499">
        <f>+C14/C21</f>
        <v>0.14944686773798918</v>
      </c>
      <c r="D50" s="1500">
        <f>+D14/D21</f>
        <v>0.15791935365406054</v>
      </c>
      <c r="E50" s="1499" t="str">
        <f>+CONCATENATE(VALUE(ROUND(D50*10000,0)-ROUND(C50*10000,0))," bps")</f>
        <v>85 bps</v>
      </c>
      <c r="F50" s="1500" t="str">
        <f>+CONCATENATE(VALUE(ROUND(D50*10000,0)-ROUND(B50*10000,0))," bps")</f>
        <v>-67 bps</v>
      </c>
      <c r="G50"/>
      <c r="H50"/>
      <c r="I50"/>
      <c r="J50"/>
      <c r="K50"/>
      <c r="L50"/>
      <c r="M50"/>
      <c r="N50"/>
      <c r="O50"/>
      <c r="P50"/>
      <c r="Q50"/>
      <c r="R50"/>
      <c r="S50"/>
      <c r="T50"/>
      <c r="U50"/>
      <c r="V50"/>
      <c r="W50"/>
      <c r="X50"/>
      <c r="Y50"/>
    </row>
    <row r="51" spans="1:25" ht="15.75" thickBot="1">
      <c r="A51" s="1501" t="s">
        <v>481</v>
      </c>
      <c r="B51" s="1502">
        <f>+B21/B14</f>
        <v>6.0769205456572672</v>
      </c>
      <c r="C51" s="1503">
        <f>+C21/C14</f>
        <v>6.6913413117041953</v>
      </c>
      <c r="D51" s="1504">
        <f>+D21/D14</f>
        <v>6.332346079573048</v>
      </c>
      <c r="E51" s="1505">
        <f>+D51/C51-1</f>
        <v>-5.3650712974872339E-2</v>
      </c>
      <c r="F51" s="1486">
        <f>+D51/B51-1</f>
        <v>4.2032067392803851E-2</v>
      </c>
    </row>
    <row r="52" spans="1:25" ht="15" customHeight="1">
      <c r="A52" s="1479"/>
      <c r="B52" s="1479"/>
      <c r="C52" s="1479"/>
      <c r="D52" s="1479"/>
      <c r="E52" s="1506"/>
      <c r="F52" s="1506"/>
    </row>
    <row r="53" spans="1:25" ht="74.099999999999994" customHeight="1">
      <c r="A53" s="1884" t="s">
        <v>482</v>
      </c>
      <c r="B53" s="1884"/>
      <c r="C53" s="1884"/>
      <c r="D53" s="1884"/>
      <c r="E53" s="1884"/>
      <c r="F53" s="1884"/>
    </row>
    <row r="54" spans="1:25" ht="35.1" customHeight="1">
      <c r="A54" s="1884" t="s">
        <v>483</v>
      </c>
      <c r="B54" s="1884"/>
      <c r="C54" s="1884"/>
      <c r="D54" s="1884"/>
      <c r="E54" s="1884"/>
      <c r="F54" s="1884"/>
    </row>
    <row r="55" spans="1:25" ht="33.75" customHeight="1">
      <c r="A55" s="1884" t="s">
        <v>484</v>
      </c>
      <c r="B55" s="1884"/>
      <c r="C55" s="1884"/>
      <c r="D55" s="1884"/>
      <c r="E55" s="1884"/>
      <c r="F55" s="1884"/>
    </row>
    <row r="56" spans="1:25" ht="15" customHeight="1">
      <c r="A56" s="1884" t="s">
        <v>485</v>
      </c>
      <c r="B56" s="1884"/>
      <c r="C56" s="1884"/>
      <c r="D56" s="1884"/>
      <c r="E56" s="1884"/>
      <c r="F56" s="1884"/>
    </row>
    <row r="57" spans="1:25" ht="33.75" customHeight="1">
      <c r="A57" s="1884" t="s">
        <v>486</v>
      </c>
      <c r="B57" s="1884"/>
      <c r="C57" s="1884"/>
      <c r="D57" s="1884"/>
      <c r="E57" s="1884"/>
      <c r="F57" s="1884"/>
    </row>
    <row r="58" spans="1:25" ht="45" customHeight="1">
      <c r="A58" s="1884" t="s">
        <v>487</v>
      </c>
      <c r="B58" s="1884"/>
      <c r="C58" s="1884"/>
      <c r="D58" s="1884"/>
      <c r="E58" s="1884"/>
      <c r="F58" s="1884"/>
    </row>
    <row r="59" spans="1:25" ht="15" customHeight="1">
      <c r="A59" s="1884" t="s">
        <v>488</v>
      </c>
      <c r="B59" s="1884"/>
      <c r="C59" s="1884"/>
      <c r="D59" s="1884"/>
      <c r="E59" s="1884"/>
      <c r="F59" s="1884"/>
    </row>
    <row r="60" spans="1:25" ht="15" customHeight="1">
      <c r="A60" s="1884" t="s">
        <v>489</v>
      </c>
      <c r="B60" s="1884"/>
      <c r="C60" s="1884"/>
      <c r="D60" s="1884"/>
      <c r="E60" s="1884"/>
      <c r="F60" s="1884"/>
    </row>
    <row r="61" spans="1:25" ht="22.5" customHeight="1">
      <c r="A61" s="1884" t="s">
        <v>490</v>
      </c>
      <c r="B61" s="1884"/>
      <c r="C61" s="1884"/>
      <c r="D61" s="1884"/>
      <c r="E61" s="1884"/>
      <c r="F61" s="1884"/>
    </row>
    <row r="62" spans="1:25">
      <c r="A62" s="1884" t="s">
        <v>491</v>
      </c>
      <c r="B62" s="1884"/>
      <c r="C62" s="1884"/>
      <c r="D62" s="1884"/>
      <c r="E62" s="1884"/>
      <c r="F62" s="1884"/>
    </row>
    <row r="63" spans="1:25">
      <c r="A63" s="1884" t="s">
        <v>492</v>
      </c>
      <c r="B63" s="1884"/>
      <c r="C63" s="1884"/>
      <c r="D63" s="1884"/>
      <c r="E63" s="1884"/>
      <c r="F63" s="1884"/>
    </row>
    <row r="64" spans="1:25">
      <c r="A64" s="1884" t="s">
        <v>493</v>
      </c>
      <c r="B64" s="1884"/>
      <c r="C64" s="1884"/>
      <c r="D64" s="1884"/>
      <c r="E64" s="1884"/>
      <c r="F64" s="1884"/>
    </row>
  </sheetData>
  <mergeCells count="14">
    <mergeCell ref="A62:F62"/>
    <mergeCell ref="A63:F63"/>
    <mergeCell ref="A64:F64"/>
    <mergeCell ref="B1:D2"/>
    <mergeCell ref="E1:F2"/>
    <mergeCell ref="A61:F61"/>
    <mergeCell ref="A53:F53"/>
    <mergeCell ref="A54:F54"/>
    <mergeCell ref="A55:F55"/>
    <mergeCell ref="A56:F56"/>
    <mergeCell ref="A57:F57"/>
    <mergeCell ref="A58:F58"/>
    <mergeCell ref="A59:F59"/>
    <mergeCell ref="A60:F60"/>
  </mergeCells>
  <hyperlinks>
    <hyperlink ref="A3" location="Index!A1" display="Back to index" xr:uid="{22D2026F-21FC-45F6-9B3D-D42AD4CA0FFF}"/>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26491-1F4F-437D-9691-5A65FCEB7902}">
  <dimension ref="A1:E37"/>
  <sheetViews>
    <sheetView showGridLines="0" topLeftCell="A24" workbookViewId="0">
      <selection activeCell="A37" sqref="A37:D37"/>
    </sheetView>
  </sheetViews>
  <sheetFormatPr baseColWidth="10" defaultRowHeight="15"/>
  <cols>
    <col min="1" max="1" width="37.28515625" bestFit="1" customWidth="1"/>
  </cols>
  <sheetData>
    <row r="1" spans="1:5" ht="15.75" thickBot="1">
      <c r="A1" s="1746" t="s">
        <v>894</v>
      </c>
      <c r="B1" s="1746" t="s">
        <v>895</v>
      </c>
      <c r="C1" s="1747" t="s">
        <v>896</v>
      </c>
      <c r="D1" s="1748" t="s">
        <v>10</v>
      </c>
      <c r="E1" s="1749" t="s">
        <v>12</v>
      </c>
    </row>
    <row r="2" spans="1:5">
      <c r="A2" s="1750" t="s">
        <v>897</v>
      </c>
      <c r="B2" s="1751"/>
      <c r="C2" s="1753"/>
      <c r="D2" s="1752"/>
      <c r="E2" s="1754"/>
    </row>
    <row r="3" spans="1:5">
      <c r="A3" s="1755" t="s">
        <v>898</v>
      </c>
      <c r="B3" s="1756" t="s">
        <v>899</v>
      </c>
      <c r="C3" s="1757">
        <v>0.32</v>
      </c>
      <c r="D3" s="1758">
        <v>0.56000000000000005</v>
      </c>
      <c r="E3" s="1759">
        <v>0.56999999999999995</v>
      </c>
    </row>
    <row r="4" spans="1:5">
      <c r="A4" s="1755" t="s">
        <v>900</v>
      </c>
      <c r="B4" s="1756" t="s">
        <v>899</v>
      </c>
      <c r="C4" s="1757">
        <v>0.22</v>
      </c>
      <c r="D4" s="1758">
        <v>0.46</v>
      </c>
      <c r="E4" s="1759">
        <v>0.53</v>
      </c>
    </row>
    <row r="5" spans="1:5">
      <c r="A5" s="1755" t="s">
        <v>901</v>
      </c>
      <c r="B5" s="1756" t="s">
        <v>899</v>
      </c>
      <c r="C5" s="1760">
        <v>0.4</v>
      </c>
      <c r="D5" s="1761">
        <v>0.21</v>
      </c>
      <c r="E5" s="1762">
        <v>0.15</v>
      </c>
    </row>
    <row r="6" spans="1:5">
      <c r="A6" s="1755" t="s">
        <v>902</v>
      </c>
      <c r="B6" s="1756" t="s">
        <v>157</v>
      </c>
      <c r="C6" s="1760" t="s">
        <v>903</v>
      </c>
      <c r="D6" s="1763">
        <v>0.61499999999999999</v>
      </c>
      <c r="E6" s="1764">
        <v>0.76900000000000002</v>
      </c>
    </row>
    <row r="7" spans="1:5" ht="15.75" thickBot="1">
      <c r="A7" s="1755" t="s">
        <v>904</v>
      </c>
      <c r="B7" s="1756" t="s">
        <v>157</v>
      </c>
      <c r="C7" s="1765">
        <v>0.151</v>
      </c>
      <c r="D7" s="1763">
        <v>0.21</v>
      </c>
      <c r="E7" s="1764">
        <v>0.45500000000000002</v>
      </c>
    </row>
    <row r="8" spans="1:5">
      <c r="A8" s="1766" t="s">
        <v>905</v>
      </c>
      <c r="B8" s="1767"/>
      <c r="C8" s="1768"/>
      <c r="D8" s="1769"/>
      <c r="E8" s="1770"/>
    </row>
    <row r="9" spans="1:5">
      <c r="A9" s="1755" t="s">
        <v>906</v>
      </c>
      <c r="B9" s="1756" t="s">
        <v>899</v>
      </c>
      <c r="C9" s="1757">
        <v>0.18</v>
      </c>
      <c r="D9" s="1758">
        <v>0.36</v>
      </c>
      <c r="E9" s="1759">
        <v>0.39</v>
      </c>
    </row>
    <row r="10" spans="1:5" ht="15.75" thickBot="1">
      <c r="A10" s="1755" t="s">
        <v>907</v>
      </c>
      <c r="B10" s="1756" t="s">
        <v>908</v>
      </c>
      <c r="C10" s="1760">
        <v>3.2</v>
      </c>
      <c r="D10" s="1761">
        <v>3.1</v>
      </c>
      <c r="E10" s="1762">
        <v>3.9</v>
      </c>
    </row>
    <row r="11" spans="1:5" ht="15.75" thickTop="1">
      <c r="A11" s="1771" t="s">
        <v>909</v>
      </c>
      <c r="B11" s="1772"/>
      <c r="C11" s="1773"/>
      <c r="D11" s="1774"/>
      <c r="E11" s="1775"/>
    </row>
    <row r="12" spans="1:5" ht="15.75" thickBot="1">
      <c r="A12" s="1776" t="s">
        <v>910</v>
      </c>
      <c r="B12" s="1777" t="s">
        <v>899</v>
      </c>
      <c r="C12" s="1778">
        <v>0.09</v>
      </c>
      <c r="D12" s="1779">
        <v>0.36</v>
      </c>
      <c r="E12" s="1780">
        <v>0.34</v>
      </c>
    </row>
    <row r="13" spans="1:5" ht="15.75" thickTop="1">
      <c r="A13" s="1781" t="s">
        <v>911</v>
      </c>
      <c r="B13" s="1782"/>
      <c r="C13" s="1782"/>
      <c r="D13" s="1782"/>
      <c r="E13" s="1782"/>
    </row>
    <row r="14" spans="1:5">
      <c r="A14" s="1791" t="s">
        <v>912</v>
      </c>
      <c r="B14" s="1791"/>
      <c r="C14" s="1791"/>
      <c r="D14" s="1791"/>
      <c r="E14" s="1791"/>
    </row>
    <row r="15" spans="1:5">
      <c r="A15" s="1791" t="s">
        <v>913</v>
      </c>
      <c r="B15" s="1791"/>
      <c r="C15" s="1791"/>
      <c r="D15" s="1791"/>
      <c r="E15" s="1791"/>
    </row>
    <row r="16" spans="1:5">
      <c r="A16" s="1791" t="s">
        <v>914</v>
      </c>
      <c r="B16" s="1791"/>
      <c r="C16" s="1791"/>
      <c r="D16" s="1791"/>
      <c r="E16" s="1791"/>
    </row>
    <row r="17" spans="1:5">
      <c r="A17" s="1791" t="s">
        <v>915</v>
      </c>
      <c r="B17" s="1791"/>
      <c r="C17" s="1791"/>
      <c r="D17" s="1791"/>
      <c r="E17" s="1791"/>
    </row>
    <row r="18" spans="1:5">
      <c r="A18" s="1791" t="s">
        <v>916</v>
      </c>
      <c r="B18" s="1791"/>
      <c r="C18" s="1791"/>
      <c r="D18" s="1791"/>
      <c r="E18" s="1791"/>
    </row>
    <row r="19" spans="1:5">
      <c r="A19" s="1791" t="s">
        <v>917</v>
      </c>
      <c r="B19" s="1791"/>
      <c r="C19" s="1791"/>
      <c r="D19" s="1791"/>
      <c r="E19" s="1791"/>
    </row>
    <row r="21" spans="1:5" ht="15.75" thickBot="1"/>
    <row r="22" spans="1:5" ht="15.75" thickBot="1">
      <c r="A22" s="1783" t="s">
        <v>919</v>
      </c>
      <c r="B22" s="1784" t="s">
        <v>896</v>
      </c>
      <c r="C22" s="1785" t="s">
        <v>10</v>
      </c>
      <c r="D22" s="1786" t="s">
        <v>12</v>
      </c>
    </row>
    <row r="23" spans="1:5">
      <c r="A23" s="1750" t="s">
        <v>905</v>
      </c>
      <c r="B23" s="1752"/>
      <c r="C23" s="1752"/>
      <c r="D23" s="1754"/>
    </row>
    <row r="24" spans="1:5">
      <c r="A24" s="1755" t="s">
        <v>920</v>
      </c>
      <c r="B24" s="1761">
        <v>726</v>
      </c>
      <c r="C24" s="1787">
        <v>5933</v>
      </c>
      <c r="D24" s="1788">
        <v>9133</v>
      </c>
    </row>
    <row r="25" spans="1:5">
      <c r="A25" s="1755" t="s">
        <v>921</v>
      </c>
      <c r="B25" s="1758">
        <v>1</v>
      </c>
      <c r="C25" s="1758">
        <v>0.64</v>
      </c>
      <c r="D25" s="1759">
        <v>0.52</v>
      </c>
    </row>
    <row r="26" spans="1:5">
      <c r="A26" s="1755" t="s">
        <v>922</v>
      </c>
      <c r="B26" s="1761" t="s">
        <v>903</v>
      </c>
      <c r="C26" s="1758">
        <v>0.3</v>
      </c>
      <c r="D26" s="1759">
        <v>0.42</v>
      </c>
    </row>
    <row r="27" spans="1:5">
      <c r="A27" s="1755" t="s">
        <v>923</v>
      </c>
      <c r="B27" s="1761">
        <v>0.3</v>
      </c>
      <c r="C27" s="1761">
        <v>2.8</v>
      </c>
      <c r="D27" s="1762">
        <v>5.0999999999999996</v>
      </c>
    </row>
    <row r="28" spans="1:5">
      <c r="A28" s="1755" t="s">
        <v>924</v>
      </c>
      <c r="B28" s="1758">
        <v>0.35</v>
      </c>
      <c r="C28" s="1758">
        <v>0.47</v>
      </c>
      <c r="D28" s="1759">
        <v>0.56000000000000005</v>
      </c>
    </row>
    <row r="29" spans="1:5">
      <c r="A29" s="1755" t="s">
        <v>925</v>
      </c>
      <c r="B29" s="1761">
        <v>896</v>
      </c>
      <c r="C29" s="1787">
        <v>22574</v>
      </c>
      <c r="D29" s="1788">
        <v>69238</v>
      </c>
    </row>
    <row r="30" spans="1:5">
      <c r="A30" s="1755" t="s">
        <v>926</v>
      </c>
      <c r="B30" s="1761">
        <v>42</v>
      </c>
      <c r="C30" s="1787">
        <v>1625</v>
      </c>
      <c r="D30" s="1788">
        <v>4075</v>
      </c>
    </row>
    <row r="31" spans="1:5" ht="15.75" thickBot="1">
      <c r="A31" s="1776" t="s">
        <v>927</v>
      </c>
      <c r="B31" s="1789">
        <v>1</v>
      </c>
      <c r="C31" s="1789">
        <v>8</v>
      </c>
      <c r="D31" s="1790">
        <v>13</v>
      </c>
    </row>
    <row r="32" spans="1:5" ht="15.75" thickTop="1">
      <c r="A32" s="1793" t="s">
        <v>928</v>
      </c>
      <c r="B32" s="1793"/>
      <c r="C32" s="1793"/>
      <c r="D32" s="1793"/>
    </row>
    <row r="33" spans="1:4">
      <c r="A33" s="1792" t="s">
        <v>929</v>
      </c>
      <c r="B33" s="1792"/>
      <c r="C33" s="1792"/>
      <c r="D33" s="1792"/>
    </row>
    <row r="34" spans="1:4">
      <c r="A34" s="1792" t="s">
        <v>930</v>
      </c>
      <c r="B34" s="1792"/>
      <c r="C34" s="1792"/>
      <c r="D34" s="1792"/>
    </row>
    <row r="35" spans="1:4">
      <c r="A35" s="1792" t="s">
        <v>931</v>
      </c>
      <c r="B35" s="1792"/>
      <c r="C35" s="1792"/>
      <c r="D35" s="1792"/>
    </row>
    <row r="36" spans="1:4">
      <c r="A36" s="1792" t="s">
        <v>932</v>
      </c>
      <c r="B36" s="1792"/>
      <c r="C36" s="1792"/>
      <c r="D36" s="1792"/>
    </row>
    <row r="37" spans="1:4">
      <c r="A37" s="1792" t="s">
        <v>933</v>
      </c>
      <c r="B37" s="1792"/>
      <c r="C37" s="1792"/>
      <c r="D37" s="1792"/>
    </row>
  </sheetData>
  <mergeCells count="12">
    <mergeCell ref="A37:D37"/>
    <mergeCell ref="A32:D32"/>
    <mergeCell ref="A33:D33"/>
    <mergeCell ref="A34:D34"/>
    <mergeCell ref="A35:D35"/>
    <mergeCell ref="A36:D36"/>
    <mergeCell ref="A19:E19"/>
    <mergeCell ref="A14:E14"/>
    <mergeCell ref="A15:E15"/>
    <mergeCell ref="A16:E16"/>
    <mergeCell ref="A17:E17"/>
    <mergeCell ref="A18:E18"/>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D8794D-16B8-4FDF-883E-39DE80565A2E}">
  <sheetPr>
    <tabColor theme="2" tint="-9.9978637043366805E-2"/>
  </sheetPr>
  <dimension ref="A1:F90"/>
  <sheetViews>
    <sheetView showGridLines="0" zoomScale="60" zoomScaleNormal="60" workbookViewId="0">
      <selection activeCell="A49" sqref="A49:F52"/>
    </sheetView>
  </sheetViews>
  <sheetFormatPr baseColWidth="10" defaultColWidth="11.42578125" defaultRowHeight="14.25"/>
  <cols>
    <col min="1" max="1" width="65.42578125" style="1546" customWidth="1"/>
    <col min="2" max="2" width="14.7109375" style="1546" bestFit="1" customWidth="1"/>
    <col min="3" max="4" width="14.42578125" style="1546" bestFit="1" customWidth="1"/>
    <col min="5" max="6" width="10.85546875" style="1546"/>
    <col min="7" max="16384" width="11.42578125" style="282"/>
  </cols>
  <sheetData>
    <row r="1" spans="1:6" s="280" customFormat="1" ht="15">
      <c r="A1" s="850" t="s">
        <v>494</v>
      </c>
      <c r="B1" s="1885" t="s">
        <v>164</v>
      </c>
      <c r="C1" s="1886"/>
      <c r="D1" s="1887"/>
      <c r="E1" s="1885" t="s">
        <v>388</v>
      </c>
      <c r="F1" s="1887"/>
    </row>
    <row r="2" spans="1:6" s="280" customFormat="1" ht="15">
      <c r="A2" s="851" t="s">
        <v>8</v>
      </c>
      <c r="B2" s="1888"/>
      <c r="C2" s="1889"/>
      <c r="D2" s="1890"/>
      <c r="E2" s="1888"/>
      <c r="F2" s="1890"/>
    </row>
    <row r="3" spans="1:6" s="280" customFormat="1" ht="15.75" thickBot="1">
      <c r="A3" s="823" t="s">
        <v>9</v>
      </c>
      <c r="B3" s="982" t="s">
        <v>145</v>
      </c>
      <c r="C3" s="983" t="s">
        <v>146</v>
      </c>
      <c r="D3" s="984" t="s">
        <v>144</v>
      </c>
      <c r="E3" s="102" t="s">
        <v>13</v>
      </c>
      <c r="F3" s="103" t="s">
        <v>14</v>
      </c>
    </row>
    <row r="4" spans="1:6" s="410" customFormat="1" ht="15">
      <c r="A4" s="1449" t="s">
        <v>389</v>
      </c>
      <c r="B4" s="1450">
        <v>1714577.0349999999</v>
      </c>
      <c r="C4" s="1451">
        <v>1714577.0349999999</v>
      </c>
      <c r="D4" s="1451">
        <v>1840606.3130000001</v>
      </c>
      <c r="E4" s="1426">
        <f t="shared" ref="E4:E7" si="0">IFERROR(D4/C4-1,"N/A")</f>
        <v>7.350458767809176E-2</v>
      </c>
      <c r="F4" s="1427">
        <f t="shared" ref="F4:F7" si="1">IFERROR(D4/B4-1,"N/A")</f>
        <v>7.350458767809176E-2</v>
      </c>
    </row>
    <row r="5" spans="1:6" ht="15">
      <c r="A5" s="1198" t="s">
        <v>446</v>
      </c>
      <c r="B5" s="1424">
        <v>246305.30802999999</v>
      </c>
      <c r="C5" s="1425">
        <v>246305.30802999999</v>
      </c>
      <c r="D5" s="1425">
        <v>264220.50734000001</v>
      </c>
      <c r="E5" s="1428">
        <f t="shared" si="0"/>
        <v>7.2735741885911587E-2</v>
      </c>
      <c r="F5" s="1429">
        <f t="shared" si="1"/>
        <v>7.2735741885911587E-2</v>
      </c>
    </row>
    <row r="6" spans="1:6" ht="15">
      <c r="A6" s="1198" t="s">
        <v>447</v>
      </c>
      <c r="B6" s="1424">
        <v>4.8881352500000004</v>
      </c>
      <c r="C6" s="1425">
        <v>143318.38834</v>
      </c>
      <c r="D6" s="1425">
        <v>0</v>
      </c>
      <c r="E6" s="1428">
        <f t="shared" si="0"/>
        <v>-1</v>
      </c>
      <c r="F6" s="1429">
        <v>-1</v>
      </c>
    </row>
    <row r="7" spans="1:6" ht="17.25">
      <c r="A7" s="1198" t="s">
        <v>495</v>
      </c>
      <c r="B7" s="1424">
        <v>139072.95139999999</v>
      </c>
      <c r="C7" s="1425">
        <v>155005.7372</v>
      </c>
      <c r="D7" s="1425">
        <v>163710.78608999998</v>
      </c>
      <c r="E7" s="1428">
        <f t="shared" si="0"/>
        <v>5.6159527042331847E-2</v>
      </c>
      <c r="F7" s="1429">
        <f t="shared" si="1"/>
        <v>0.17715763160254605</v>
      </c>
    </row>
    <row r="8" spans="1:6" ht="15">
      <c r="A8" s="1198" t="s">
        <v>395</v>
      </c>
      <c r="B8" s="1424"/>
      <c r="C8" s="1425"/>
      <c r="D8" s="1425"/>
      <c r="E8" s="1428" t="str">
        <f t="shared" ref="E8:E14" si="2">IFERROR(D8/C8-1,"n.a.")</f>
        <v>n.a.</v>
      </c>
      <c r="F8" s="1507" t="str">
        <f t="shared" ref="F8:F14" si="3">IFERROR(D8/B8-1,"n.a.")</f>
        <v>n.a.</v>
      </c>
    </row>
    <row r="9" spans="1:6" ht="15">
      <c r="A9" s="1198" t="s">
        <v>396</v>
      </c>
      <c r="B9" s="1424">
        <v>285000</v>
      </c>
      <c r="C9" s="1425">
        <v>185000</v>
      </c>
      <c r="D9" s="1425">
        <v>185000</v>
      </c>
      <c r="E9" s="1428">
        <f t="shared" si="2"/>
        <v>0</v>
      </c>
      <c r="F9" s="1429">
        <f t="shared" si="3"/>
        <v>-0.35087719298245612</v>
      </c>
    </row>
    <row r="10" spans="1:6" ht="30">
      <c r="A10" s="1508" t="s">
        <v>449</v>
      </c>
      <c r="B10" s="1509">
        <v>0</v>
      </c>
      <c r="C10" s="1510">
        <v>0</v>
      </c>
      <c r="D10" s="1510">
        <v>0</v>
      </c>
      <c r="E10" s="1428" t="str">
        <f t="shared" si="2"/>
        <v>n.a.</v>
      </c>
      <c r="F10" s="1429" t="str">
        <f t="shared" si="3"/>
        <v>n.a.</v>
      </c>
    </row>
    <row r="11" spans="1:6" ht="15">
      <c r="A11" s="1511" t="s">
        <v>450</v>
      </c>
      <c r="B11" s="1509">
        <v>0</v>
      </c>
      <c r="C11" s="1510">
        <v>0</v>
      </c>
      <c r="D11" s="1510">
        <v>0</v>
      </c>
      <c r="E11" s="1428" t="str">
        <f t="shared" si="2"/>
        <v>n.a.</v>
      </c>
      <c r="F11" s="1429" t="str">
        <f t="shared" si="3"/>
        <v>n.a.</v>
      </c>
    </row>
    <row r="12" spans="1:6" ht="15">
      <c r="A12" s="1511" t="s">
        <v>451</v>
      </c>
      <c r="B12" s="1509">
        <v>0</v>
      </c>
      <c r="C12" s="1510">
        <v>0</v>
      </c>
      <c r="D12" s="1510">
        <v>0</v>
      </c>
      <c r="E12" s="1428" t="str">
        <f t="shared" si="2"/>
        <v>n.a.</v>
      </c>
      <c r="F12" s="1429" t="str">
        <f t="shared" si="3"/>
        <v>n.a.</v>
      </c>
    </row>
    <row r="13" spans="1:6" ht="15">
      <c r="A13" s="1198" t="s">
        <v>398</v>
      </c>
      <c r="B13" s="1512">
        <v>-139180.33346999998</v>
      </c>
      <c r="C13" s="1513">
        <v>-139180.33346999998</v>
      </c>
      <c r="D13" s="1513">
        <v>-139180.33346999998</v>
      </c>
      <c r="E13" s="1428">
        <f t="shared" si="2"/>
        <v>0</v>
      </c>
      <c r="F13" s="1429">
        <f t="shared" si="3"/>
        <v>0</v>
      </c>
    </row>
    <row r="14" spans="1:6" ht="15">
      <c r="A14" s="1514" t="s">
        <v>496</v>
      </c>
      <c r="B14" s="1515">
        <v>0</v>
      </c>
      <c r="C14" s="1513">
        <v>0</v>
      </c>
      <c r="D14" s="1513">
        <v>0</v>
      </c>
      <c r="E14" s="1428" t="str">
        <f t="shared" si="2"/>
        <v>n.a.</v>
      </c>
      <c r="F14" s="1429" t="str">
        <f t="shared" si="3"/>
        <v>n.a.</v>
      </c>
    </row>
    <row r="15" spans="1:6" ht="15.75" thickBot="1">
      <c r="A15" s="1516" t="s">
        <v>452</v>
      </c>
      <c r="B15" s="1517">
        <f>SUM(B4:B10)+SUM(B13:B14)</f>
        <v>2245779.84909525</v>
      </c>
      <c r="C15" s="1517">
        <f>SUM(C4:C10)+SUM(C13:C14)</f>
        <v>2305026.1350999996</v>
      </c>
      <c r="D15" s="1517">
        <f>SUM(D4:D10)+SUM(D13:D14)</f>
        <v>2314357.2729600002</v>
      </c>
      <c r="E15" s="1438">
        <f t="shared" ref="E15" si="4">D15/C15-1</f>
        <v>4.0481700913972407E-3</v>
      </c>
      <c r="F15" s="1439">
        <f t="shared" ref="F15" si="5">(D15-B15)/B15</f>
        <v>3.0536129305985961E-2</v>
      </c>
    </row>
    <row r="16" spans="1:6" ht="15.75" thickBot="1">
      <c r="A16" s="1440"/>
      <c r="B16" s="1518"/>
      <c r="C16" s="1518"/>
      <c r="D16" s="1518"/>
      <c r="E16" s="1442"/>
      <c r="F16" s="1442"/>
    </row>
    <row r="17" spans="1:6" ht="17.25">
      <c r="A17" s="1449" t="s">
        <v>454</v>
      </c>
      <c r="B17" s="1519">
        <v>1823858.6623500001</v>
      </c>
      <c r="C17" s="1520">
        <v>1962285.37653</v>
      </c>
      <c r="D17" s="1521">
        <v>1962906.4343500002</v>
      </c>
      <c r="E17" s="1426">
        <f t="shared" ref="E17:E23" si="6">(D17-C17)/C17</f>
        <v>3.1649719629387715E-4</v>
      </c>
      <c r="F17" s="1427">
        <f t="shared" ref="F17:F40" si="7">(D17-B17)/B17</f>
        <v>7.6238238669678632E-2</v>
      </c>
    </row>
    <row r="18" spans="1:6" ht="18" thickBot="1">
      <c r="A18" s="1453" t="s">
        <v>455</v>
      </c>
      <c r="B18" s="1522">
        <v>426804.43385999993</v>
      </c>
      <c r="C18" s="1471">
        <v>342740.75856999995</v>
      </c>
      <c r="D18" s="1523">
        <v>351450.83860999998</v>
      </c>
      <c r="E18" s="1457">
        <f t="shared" si="6"/>
        <v>2.5413026674564937E-2</v>
      </c>
      <c r="F18" s="1458">
        <f t="shared" si="7"/>
        <v>-0.17655298134676217</v>
      </c>
    </row>
    <row r="19" spans="1:6" s="1545" customFormat="1" ht="15.75" thickBot="1">
      <c r="A19" s="1440"/>
      <c r="B19" s="1489"/>
      <c r="C19" s="1489"/>
      <c r="D19" s="1489"/>
      <c r="E19" s="1488"/>
      <c r="F19" s="1488"/>
    </row>
    <row r="20" spans="1:6" ht="18" thickBot="1">
      <c r="A20" s="1524" t="s">
        <v>456</v>
      </c>
      <c r="B20" s="1525">
        <f>SUM(B21:B23)</f>
        <v>12595302.689029999</v>
      </c>
      <c r="C20" s="1526">
        <f>SUM(C21:C23)</f>
        <v>14055964.809169998</v>
      </c>
      <c r="D20" s="1527">
        <f>SUM(D21:D23)</f>
        <v>14825319.20191</v>
      </c>
      <c r="E20" s="1462">
        <f t="shared" si="6"/>
        <v>5.4735082449700025E-2</v>
      </c>
      <c r="F20" s="1463">
        <f t="shared" si="7"/>
        <v>0.1770514427431947</v>
      </c>
    </row>
    <row r="21" spans="1:6" ht="15">
      <c r="A21" s="1336" t="s">
        <v>457</v>
      </c>
      <c r="B21" s="1528">
        <v>10530894.151429998</v>
      </c>
      <c r="C21" s="1489">
        <v>12017913.073169999</v>
      </c>
      <c r="D21" s="1529">
        <v>12747978.85541</v>
      </c>
      <c r="E21" s="1426">
        <f t="shared" si="6"/>
        <v>6.0748133040658611E-2</v>
      </c>
      <c r="F21" s="1427">
        <f t="shared" si="7"/>
        <v>0.21053147739396308</v>
      </c>
    </row>
    <row r="22" spans="1:6" ht="17.25">
      <c r="A22" s="1530" t="s">
        <v>458</v>
      </c>
      <c r="B22" s="1531">
        <v>184495.07860000004</v>
      </c>
      <c r="C22" s="1532">
        <v>149356.94080000001</v>
      </c>
      <c r="D22" s="1533">
        <v>177097.25659999999</v>
      </c>
      <c r="E22" s="1428">
        <f>(D22-C22)/C22</f>
        <v>0.18573168177799193</v>
      </c>
      <c r="F22" s="1429">
        <f>(D22-B22)/B22</f>
        <v>-4.0097665781313921E-2</v>
      </c>
    </row>
    <row r="23" spans="1:6" ht="15.75" thickBot="1">
      <c r="A23" s="1469" t="s">
        <v>459</v>
      </c>
      <c r="B23" s="1534">
        <v>1879913.459</v>
      </c>
      <c r="C23" s="1517">
        <v>1888694.7952000001</v>
      </c>
      <c r="D23" s="1535">
        <v>1900243.0899</v>
      </c>
      <c r="E23" s="1457">
        <f t="shared" si="6"/>
        <v>6.1144313678150857E-3</v>
      </c>
      <c r="F23" s="1458">
        <f t="shared" si="7"/>
        <v>1.0814131258368734E-2</v>
      </c>
    </row>
    <row r="24" spans="1:6" ht="15.75" thickBot="1">
      <c r="A24" s="1440"/>
      <c r="B24" s="1489"/>
      <c r="C24" s="1489"/>
      <c r="D24" s="1489"/>
      <c r="E24" s="1488"/>
      <c r="F24" s="1488"/>
    </row>
    <row r="25" spans="1:6" ht="15.75" thickBot="1">
      <c r="A25" s="1459" t="s">
        <v>497</v>
      </c>
      <c r="B25" s="1525">
        <f>SUM(B26:B29)</f>
        <v>1399941.8398929997</v>
      </c>
      <c r="C25" s="1526">
        <f>SUM(C26:C29)</f>
        <v>1533787.233217</v>
      </c>
      <c r="D25" s="1526">
        <f>SUM(D26:D29)</f>
        <v>1618510.021371</v>
      </c>
      <c r="E25" s="1462">
        <f>(D25-C25)/C25</f>
        <v>5.52376407360625E-2</v>
      </c>
      <c r="F25" s="1463">
        <f>D25/B25-1</f>
        <v>0.15612661558476293</v>
      </c>
    </row>
    <row r="26" spans="1:6" ht="15">
      <c r="A26" s="1449" t="s">
        <v>461</v>
      </c>
      <c r="B26" s="1536">
        <v>1053089.4151429997</v>
      </c>
      <c r="C26" s="1537">
        <v>1201791.3073169999</v>
      </c>
      <c r="D26" s="1537">
        <v>1274797.8855409999</v>
      </c>
      <c r="E26" s="1426">
        <f>(D26-C26)/C26</f>
        <v>6.0748133040658535E-2</v>
      </c>
      <c r="F26" s="1427">
        <f>(D26-B26)/B26</f>
        <v>0.21053147739396305</v>
      </c>
    </row>
    <row r="27" spans="1:6" ht="15">
      <c r="A27" s="1198" t="s">
        <v>498</v>
      </c>
      <c r="B27" s="1528">
        <v>18449.507860000005</v>
      </c>
      <c r="C27" s="1489">
        <v>14935.694080000001</v>
      </c>
      <c r="D27" s="1489">
        <v>17709.72566</v>
      </c>
      <c r="E27" s="1428">
        <f>(D27-C27)/C27</f>
        <v>0.18573168177799199</v>
      </c>
      <c r="F27" s="1429">
        <f>(D27-B27)/B27</f>
        <v>-4.0097665781313956E-2</v>
      </c>
    </row>
    <row r="28" spans="1:6" ht="15">
      <c r="A28" s="1198" t="s">
        <v>463</v>
      </c>
      <c r="B28" s="1528">
        <v>187991.34590000001</v>
      </c>
      <c r="C28" s="1489">
        <v>188869.47951999999</v>
      </c>
      <c r="D28" s="1489">
        <v>190024.30898999999</v>
      </c>
      <c r="E28" s="1428">
        <f>(D28-C28)/C28</f>
        <v>6.1144313678150857E-3</v>
      </c>
      <c r="F28" s="1429">
        <f>(D28-B28)/B28</f>
        <v>1.0814131258368609E-2</v>
      </c>
    </row>
    <row r="29" spans="1:6" ht="15.75" thickBot="1">
      <c r="A29" s="1469" t="s">
        <v>464</v>
      </c>
      <c r="B29" s="1534">
        <v>140411.57099000001</v>
      </c>
      <c r="C29" s="1517">
        <v>128190.75230000001</v>
      </c>
      <c r="D29" s="1535">
        <v>135978.10118</v>
      </c>
      <c r="E29" s="1457">
        <f>(D29-C29)/C29</f>
        <v>6.0748133077303035E-2</v>
      </c>
      <c r="F29" s="1458">
        <f>(D29-B29)/B29</f>
        <v>-3.1574818077605281E-2</v>
      </c>
    </row>
    <row r="30" spans="1:6" ht="15.75" thickBot="1">
      <c r="A30" s="1440"/>
      <c r="B30" s="1489"/>
      <c r="C30" s="1489"/>
      <c r="D30" s="1489"/>
      <c r="E30" s="1488"/>
      <c r="F30" s="1488"/>
    </row>
    <row r="31" spans="1:6" ht="18" thickBot="1">
      <c r="A31" s="1524" t="s">
        <v>465</v>
      </c>
      <c r="B31" s="1525">
        <f>SUM(B32:B36)</f>
        <v>1741594.3105049995</v>
      </c>
      <c r="C31" s="1526">
        <f>SUM(C32:C36)</f>
        <v>2030024.5217499994</v>
      </c>
      <c r="D31" s="1527">
        <f>SUM(D32:D36)</f>
        <v>2133202.6266600001</v>
      </c>
      <c r="E31" s="1462">
        <f>+D31/C31-1</f>
        <v>5.0826038702751708E-2</v>
      </c>
      <c r="F31" s="1463">
        <f t="shared" ref="F31:F35" si="8">+D31/B31-1</f>
        <v>0.22485622156255691</v>
      </c>
    </row>
    <row r="32" spans="1:6" ht="15">
      <c r="A32" s="1336" t="s">
        <v>466</v>
      </c>
      <c r="B32" s="1424">
        <v>2489011.2472699997</v>
      </c>
      <c r="C32" s="1425">
        <v>2489011.2472699997</v>
      </c>
      <c r="D32" s="1425">
        <v>2632955.7245800002</v>
      </c>
      <c r="E32" s="1426">
        <f>+D32/C32-1</f>
        <v>5.7831991505816527E-2</v>
      </c>
      <c r="F32" s="1427">
        <f t="shared" si="8"/>
        <v>5.7831991505816527E-2</v>
      </c>
    </row>
    <row r="33" spans="1:6" ht="15">
      <c r="A33" s="1336" t="s">
        <v>467</v>
      </c>
      <c r="B33" s="1424">
        <v>-371756.908</v>
      </c>
      <c r="C33" s="1425">
        <v>-119674.10037</v>
      </c>
      <c r="D33" s="1425">
        <v>-160683.24314999997</v>
      </c>
      <c r="E33" s="1428">
        <f>-(D33/C33-1)</f>
        <v>-0.34267349955596726</v>
      </c>
      <c r="F33" s="1429">
        <f>-(+D33/B33-1)</f>
        <v>0.56777334948675662</v>
      </c>
    </row>
    <row r="34" spans="1:6" ht="15">
      <c r="A34" s="1336" t="s">
        <v>468</v>
      </c>
      <c r="B34" s="1424">
        <v>2040.9920199999999</v>
      </c>
      <c r="C34" s="1425">
        <v>-6547.8715400000001</v>
      </c>
      <c r="D34" s="1425">
        <v>-8190.8096999999998</v>
      </c>
      <c r="E34" s="1428">
        <f>+D34/C34-1</f>
        <v>0.25091178865735664</v>
      </c>
      <c r="F34" s="1429" t="s">
        <v>333</v>
      </c>
    </row>
    <row r="35" spans="1:6" ht="15">
      <c r="A35" s="1336" t="s">
        <v>469</v>
      </c>
      <c r="B35" s="1424">
        <v>-322049.89024000004</v>
      </c>
      <c r="C35" s="1425">
        <v>-332764.75360999996</v>
      </c>
      <c r="D35" s="1425">
        <v>-330879.04506999999</v>
      </c>
      <c r="E35" s="1428">
        <f>+D35/C35-1</f>
        <v>-5.6667916885513314E-3</v>
      </c>
      <c r="F35" s="1429">
        <f t="shared" si="8"/>
        <v>2.7415487778680081E-2</v>
      </c>
    </row>
    <row r="36" spans="1:6" ht="15" customHeight="1" thickBot="1">
      <c r="A36" s="1538" t="s">
        <v>499</v>
      </c>
      <c r="B36" s="1454">
        <v>-55651.130545000015</v>
      </c>
      <c r="C36" s="1455">
        <v>0</v>
      </c>
      <c r="D36" s="1455">
        <v>0</v>
      </c>
      <c r="E36" s="1457" t="str">
        <f>IFERROR(+(D36/C36)-1,"n.a.")</f>
        <v>n.a.</v>
      </c>
      <c r="F36" s="1640">
        <v>-1</v>
      </c>
    </row>
    <row r="37" spans="1:6" ht="15.75" hidden="1" thickBot="1">
      <c r="A37" s="1538" t="s">
        <v>470</v>
      </c>
      <c r="B37" s="1454">
        <v>0</v>
      </c>
      <c r="C37" s="1455"/>
      <c r="D37" s="1455"/>
      <c r="E37" s="1457" t="e">
        <f>+D37/C37-1</f>
        <v>#DIV/0!</v>
      </c>
      <c r="F37" s="1458" t="str">
        <f>IFERROR(+D37/B37-1,"N/A")</f>
        <v>N/A</v>
      </c>
    </row>
    <row r="38" spans="1:6" ht="15.75" thickBot="1">
      <c r="A38" s="1539"/>
      <c r="B38" s="1518"/>
      <c r="C38" s="1518"/>
      <c r="D38" s="1518"/>
      <c r="E38" s="1442"/>
      <c r="F38" s="1442"/>
    </row>
    <row r="39" spans="1:6" ht="18" thickBot="1">
      <c r="A39" s="1540" t="s">
        <v>500</v>
      </c>
      <c r="B39" s="1525">
        <f>B40-B41+B42-B45-B46+B44+B43</f>
        <v>11826457.989423817</v>
      </c>
      <c r="C39" s="1526">
        <f>C40-C41+C42-C45-C46+C44+C43</f>
        <v>13324701.21205844</v>
      </c>
      <c r="D39" s="1527">
        <f>D40-D41+D42-D45-D46+D44+D43</f>
        <v>14024210.54003544</v>
      </c>
      <c r="E39" s="1476">
        <f>D39/C39-1</f>
        <v>5.2497186754474123E-2</v>
      </c>
      <c r="F39" s="1463">
        <f t="shared" si="7"/>
        <v>0.18583353972736658</v>
      </c>
    </row>
    <row r="40" spans="1:6" ht="15">
      <c r="A40" s="1541" t="s">
        <v>472</v>
      </c>
      <c r="B40" s="1519">
        <v>12595302.689029999</v>
      </c>
      <c r="C40" s="1520">
        <v>14055964.809169998</v>
      </c>
      <c r="D40" s="1521">
        <v>14825319.20191</v>
      </c>
      <c r="E40" s="1477">
        <f>D40/C40-1</f>
        <v>5.4735082449699934E-2</v>
      </c>
      <c r="F40" s="1427">
        <f t="shared" si="7"/>
        <v>0.1770514427431947</v>
      </c>
    </row>
    <row r="41" spans="1:6" ht="15">
      <c r="A41" s="1550" t="s">
        <v>473</v>
      </c>
      <c r="B41" s="1512">
        <v>840797.45279719017</v>
      </c>
      <c r="C41" s="1513">
        <v>1175375.92175</v>
      </c>
      <c r="D41" s="1542">
        <v>1166501.3370799997</v>
      </c>
      <c r="E41" s="1442">
        <f>D41/C41-1</f>
        <v>-7.5504223846843965E-3</v>
      </c>
      <c r="F41" s="1429">
        <f t="shared" ref="F41:F43" si="9">IFERROR(D41/B41-1,"N/A")</f>
        <v>0.38737496551547368</v>
      </c>
    </row>
    <row r="42" spans="1:6" ht="30">
      <c r="A42" s="1551" t="s">
        <v>474</v>
      </c>
      <c r="B42" s="1512">
        <v>226263.55180874997</v>
      </c>
      <c r="C42" s="1513">
        <v>224039.71492500001</v>
      </c>
      <c r="D42" s="1542">
        <v>161572.11394000001</v>
      </c>
      <c r="E42" s="1442">
        <f t="shared" ref="E42:E44" si="10">IFERROR(D42/C42-1,"N/A")</f>
        <v>-0.278823783568515</v>
      </c>
      <c r="F42" s="1429">
        <f t="shared" si="9"/>
        <v>-0.28591188174854876</v>
      </c>
    </row>
    <row r="43" spans="1:6" ht="15">
      <c r="A43" s="1551" t="s">
        <v>501</v>
      </c>
      <c r="B43" s="1512">
        <v>280073.10284519201</v>
      </c>
      <c r="C43" s="1513">
        <v>188455.06286344098</v>
      </c>
      <c r="D43" s="1542">
        <v>170180.521090439</v>
      </c>
      <c r="E43" s="1442">
        <f t="shared" si="10"/>
        <v>-9.697028827633114E-2</v>
      </c>
      <c r="F43" s="1429">
        <f t="shared" si="9"/>
        <v>-0.39237106540536026</v>
      </c>
    </row>
    <row r="44" spans="1:6" ht="30">
      <c r="A44" s="1552" t="s">
        <v>502</v>
      </c>
      <c r="B44" s="1512">
        <v>0</v>
      </c>
      <c r="C44" s="1513">
        <v>31617.546849999995</v>
      </c>
      <c r="D44" s="1542">
        <v>33640.040175000024</v>
      </c>
      <c r="E44" s="1442">
        <f t="shared" si="10"/>
        <v>6.3967433482273073E-2</v>
      </c>
      <c r="F44" s="1429" t="str">
        <f>IFERROR(D44/B44-1,"n.a.")</f>
        <v>n.a.</v>
      </c>
    </row>
    <row r="45" spans="1:6" ht="15">
      <c r="A45" s="1551" t="s">
        <v>503</v>
      </c>
      <c r="B45" s="1512">
        <v>426731.63779557974</v>
      </c>
      <c r="C45" s="1513">
        <v>0</v>
      </c>
      <c r="D45" s="1542">
        <v>0</v>
      </c>
      <c r="E45" s="1442" t="str">
        <f>IFERROR(D45/C45-1,"n.a.")</f>
        <v>n.a.</v>
      </c>
      <c r="F45" s="1429">
        <f>IFERROR(D45/B45-1,"n.a.")</f>
        <v>-1</v>
      </c>
    </row>
    <row r="46" spans="1:6" ht="15.75" thickBot="1">
      <c r="A46" s="1553" t="s">
        <v>504</v>
      </c>
      <c r="B46" s="1522">
        <v>7652.2636673550614</v>
      </c>
      <c r="C46" s="1471">
        <v>0</v>
      </c>
      <c r="D46" s="1523">
        <v>0</v>
      </c>
      <c r="E46" s="1478" t="str">
        <f>IFERROR(D46/C46-1,"n.a.")</f>
        <v>n.a.</v>
      </c>
      <c r="F46" s="1458">
        <f>IFERROR(D46/B46-1,"n.a.")</f>
        <v>-1</v>
      </c>
    </row>
    <row r="47" spans="1:6" ht="15">
      <c r="A47" s="1440"/>
      <c r="B47" s="1489"/>
      <c r="C47" s="1489"/>
      <c r="D47" s="1543"/>
      <c r="E47"/>
      <c r="F47"/>
    </row>
    <row r="48" spans="1:6" ht="15.75" thickBot="1">
      <c r="A48" s="1491" t="s">
        <v>477</v>
      </c>
      <c r="B48" s="1492"/>
      <c r="C48" s="1479"/>
      <c r="D48" s="1544"/>
      <c r="E48"/>
      <c r="F48"/>
    </row>
    <row r="49" spans="1:6" ht="17.25">
      <c r="A49" s="1493" t="s">
        <v>478</v>
      </c>
      <c r="B49" s="1494">
        <f>+B17/B20</f>
        <v>0.1448046710253742</v>
      </c>
      <c r="C49" s="1495">
        <f>+C17/C20</f>
        <v>0.13960517141091736</v>
      </c>
      <c r="D49" s="1496">
        <f>+D17/D20</f>
        <v>0.13240230497682046</v>
      </c>
      <c r="E49" s="1495" t="str">
        <f>+CONCATENATE(VALUE(ROUND(D49*10000,0)-ROUND(C49*10000,0))," bps")</f>
        <v>-72 bps</v>
      </c>
      <c r="F49" s="1496" t="str">
        <f>+CONCATENATE(VALUE(ROUND(D49*10000,0)-ROUND(B49*10000,0))," bps")</f>
        <v>-124 bps</v>
      </c>
    </row>
    <row r="50" spans="1:6" ht="17.25">
      <c r="A50" s="1497" t="s">
        <v>505</v>
      </c>
      <c r="B50" s="1498">
        <f>+B31/B39</f>
        <v>0.14726254573114581</v>
      </c>
      <c r="C50" s="1499">
        <f>+C31/C39</f>
        <v>0.152350472212682</v>
      </c>
      <c r="D50" s="1500">
        <f>+D31/D39</f>
        <v>0.15210857114347126</v>
      </c>
      <c r="E50" s="1499" t="str">
        <f>+CONCATENATE(VALUE(ROUND(D50*10000,0)-ROUND(C50*10000,0))," bps")</f>
        <v>-3 bps</v>
      </c>
      <c r="F50" s="1500" t="str">
        <f>+CONCATENATE(VALUE(ROUND(D50*10000,0)-ROUND(B50*10000,0))," bps")</f>
        <v>48 bps</v>
      </c>
    </row>
    <row r="51" spans="1:6" ht="17.25">
      <c r="A51" s="1430" t="s">
        <v>480</v>
      </c>
      <c r="B51" s="1498">
        <f>+B15/B20</f>
        <v>0.17830296774457305</v>
      </c>
      <c r="C51" s="1499">
        <f>+C15/C20</f>
        <v>0.16398917942624749</v>
      </c>
      <c r="D51" s="1500">
        <f>+D15/D20</f>
        <v>0.15610842784834159</v>
      </c>
      <c r="E51" s="1499" t="str">
        <f>+CONCATENATE(VALUE(ROUND(D51*10000,0)-ROUND(C51*10000,0))," bps")</f>
        <v>-79 bps</v>
      </c>
      <c r="F51" s="1500" t="str">
        <f>+CONCATENATE(VALUE(ROUND(D51*10000,0)-ROUND(B51*10000,0))," bps")</f>
        <v>-222 bps</v>
      </c>
    </row>
    <row r="52" spans="1:6" ht="20.25" customHeight="1" thickBot="1">
      <c r="A52" s="1501" t="s">
        <v>481</v>
      </c>
      <c r="B52" s="1502">
        <f>+B20/B15</f>
        <v>5.6084316074455058</v>
      </c>
      <c r="C52" s="1503">
        <f>+C20/C15</f>
        <v>6.0979633137913227</v>
      </c>
      <c r="D52" s="1504">
        <f>+D20/D15</f>
        <v>6.4058040541635215</v>
      </c>
      <c r="E52" s="1505">
        <f>+D52/C52-1</f>
        <v>5.0482550407605409E-2</v>
      </c>
      <c r="F52" s="1486">
        <f>+D52/B52-1</f>
        <v>0.14217387364757372</v>
      </c>
    </row>
    <row r="53" spans="1:6" ht="15" customHeight="1">
      <c r="A53" s="1479"/>
      <c r="B53" s="1479"/>
      <c r="C53" s="1479"/>
      <c r="D53" s="1479"/>
      <c r="E53" s="1506"/>
      <c r="F53" s="1506"/>
    </row>
    <row r="54" spans="1:6" ht="33.75" customHeight="1">
      <c r="A54" s="1884" t="s">
        <v>482</v>
      </c>
      <c r="B54" s="1884"/>
      <c r="C54" s="1884"/>
      <c r="D54" s="1884"/>
      <c r="E54" s="1884"/>
      <c r="F54" s="1884"/>
    </row>
    <row r="55" spans="1:6" ht="45" customHeight="1">
      <c r="A55" s="1884" t="s">
        <v>483</v>
      </c>
      <c r="B55" s="1884"/>
      <c r="C55" s="1884"/>
      <c r="D55" s="1884"/>
      <c r="E55" s="1884"/>
      <c r="F55" s="1884"/>
    </row>
    <row r="56" spans="1:6" ht="15" customHeight="1">
      <c r="A56" s="1884" t="s">
        <v>484</v>
      </c>
      <c r="B56" s="1884"/>
      <c r="C56" s="1884"/>
      <c r="D56" s="1884"/>
      <c r="E56" s="1884"/>
      <c r="F56" s="1884"/>
    </row>
    <row r="57" spans="1:6" ht="14.25" customHeight="1">
      <c r="A57" s="1884" t="s">
        <v>485</v>
      </c>
      <c r="B57" s="1884"/>
      <c r="C57" s="1884"/>
      <c r="D57" s="1884"/>
      <c r="E57" s="1884"/>
      <c r="F57" s="1884"/>
    </row>
    <row r="58" spans="1:6" ht="22.5" customHeight="1">
      <c r="A58" s="1884" t="s">
        <v>486</v>
      </c>
      <c r="B58" s="1884"/>
      <c r="C58" s="1884"/>
      <c r="D58" s="1884"/>
      <c r="E58" s="1884"/>
      <c r="F58" s="1884"/>
    </row>
    <row r="59" spans="1:6" ht="14.25" customHeight="1">
      <c r="A59" s="1884" t="s">
        <v>506</v>
      </c>
      <c r="B59" s="1884"/>
      <c r="C59" s="1884"/>
      <c r="D59" s="1884"/>
      <c r="E59" s="1884"/>
      <c r="F59" s="1884"/>
    </row>
    <row r="60" spans="1:6" ht="15" customHeight="1">
      <c r="A60" s="1884" t="s">
        <v>488</v>
      </c>
      <c r="B60" s="1884"/>
      <c r="C60" s="1884"/>
      <c r="D60" s="1884"/>
      <c r="E60" s="1884"/>
      <c r="F60" s="1884"/>
    </row>
    <row r="61" spans="1:6" ht="15">
      <c r="A61" s="1884" t="s">
        <v>489</v>
      </c>
      <c r="B61" s="1884"/>
      <c r="C61" s="1884"/>
      <c r="D61" s="1884"/>
      <c r="E61" s="1884"/>
      <c r="F61" s="1884"/>
    </row>
    <row r="62" spans="1:6" ht="15" customHeight="1">
      <c r="A62" s="1884" t="s">
        <v>490</v>
      </c>
      <c r="B62" s="1884"/>
      <c r="C62" s="1884"/>
      <c r="D62" s="1884"/>
      <c r="E62" s="1884"/>
      <c r="F62" s="1884"/>
    </row>
    <row r="63" spans="1:6" ht="15" customHeight="1">
      <c r="A63" s="1884" t="s">
        <v>491</v>
      </c>
      <c r="B63" s="1884"/>
      <c r="C63" s="1884"/>
      <c r="D63" s="1884"/>
      <c r="E63" s="1884"/>
      <c r="F63" s="1884"/>
    </row>
    <row r="64" spans="1:6" ht="15">
      <c r="A64" s="1884" t="s">
        <v>507</v>
      </c>
      <c r="B64" s="1884"/>
      <c r="C64" s="1884"/>
      <c r="D64" s="1884"/>
      <c r="E64" s="1884"/>
      <c r="F64" s="1884"/>
    </row>
    <row r="65" spans="1:6">
      <c r="A65" s="1891"/>
      <c r="B65" s="1892"/>
      <c r="C65" s="1892"/>
      <c r="D65" s="1892"/>
      <c r="E65" s="1892"/>
      <c r="F65" s="1892"/>
    </row>
    <row r="81" spans="3:5">
      <c r="C81" s="1547"/>
      <c r="D81" s="1547"/>
      <c r="E81" s="1547"/>
    </row>
    <row r="82" spans="3:5">
      <c r="C82" s="1547"/>
      <c r="D82" s="1547"/>
      <c r="E82" s="1547"/>
    </row>
    <row r="83" spans="3:5">
      <c r="C83" s="1548"/>
      <c r="D83" s="1548"/>
      <c r="E83" s="1549"/>
    </row>
    <row r="84" spans="3:5">
      <c r="D84" s="1547"/>
    </row>
    <row r="85" spans="3:5">
      <c r="D85" s="1548"/>
    </row>
    <row r="88" spans="3:5">
      <c r="E88" s="1549"/>
    </row>
    <row r="89" spans="3:5">
      <c r="E89" s="1549"/>
    </row>
    <row r="90" spans="3:5">
      <c r="E90" s="1549"/>
    </row>
  </sheetData>
  <mergeCells count="14">
    <mergeCell ref="A65:F65"/>
    <mergeCell ref="A60:F60"/>
    <mergeCell ref="A61:F61"/>
    <mergeCell ref="A62:F62"/>
    <mergeCell ref="A63:F63"/>
    <mergeCell ref="A64:F64"/>
    <mergeCell ref="B1:D2"/>
    <mergeCell ref="E1:F2"/>
    <mergeCell ref="A59:F59"/>
    <mergeCell ref="A54:F54"/>
    <mergeCell ref="A55:F55"/>
    <mergeCell ref="A56:F56"/>
    <mergeCell ref="A57:F57"/>
    <mergeCell ref="A58:F58"/>
  </mergeCells>
  <hyperlinks>
    <hyperlink ref="A3" location="Index!A1" display="Back to index" xr:uid="{8A255BCE-2841-CF4A-8004-FD4ECCFA4D58}"/>
  </hyperlinks>
  <pageMargins left="0.7" right="0.7" top="0.75" bottom="0.75" header="0.3" footer="0.3"/>
  <pageSetup orientation="portrait" horizontalDpi="4294967293" verticalDpi="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79983A-1E63-8B4B-901D-1197AC9E11FA}">
  <sheetPr>
    <tabColor theme="2" tint="-9.9978637043366805E-2"/>
  </sheetPr>
  <dimension ref="A1:G28"/>
  <sheetViews>
    <sheetView showGridLines="0" zoomScale="55" zoomScaleNormal="55" workbookViewId="0">
      <selection activeCell="C22" sqref="C22"/>
    </sheetView>
  </sheetViews>
  <sheetFormatPr baseColWidth="10" defaultColWidth="10.85546875" defaultRowHeight="14.25"/>
  <cols>
    <col min="1" max="1" width="45.42578125" style="282" bestFit="1" customWidth="1"/>
    <col min="2" max="3" width="11" style="282" bestFit="1" customWidth="1"/>
    <col min="4" max="4" width="11.140625" style="282" bestFit="1" customWidth="1"/>
    <col min="5" max="6" width="11" style="282" bestFit="1" customWidth="1"/>
    <col min="7" max="16384" width="10.85546875" style="282"/>
  </cols>
  <sheetData>
    <row r="1" spans="1:7" s="484" customFormat="1" ht="15" customHeight="1">
      <c r="A1" s="822" t="s">
        <v>508</v>
      </c>
      <c r="B1" s="1893">
        <v>2018</v>
      </c>
      <c r="C1" s="1898">
        <v>2019</v>
      </c>
      <c r="D1" s="1898">
        <v>2020</v>
      </c>
      <c r="E1" s="1898">
        <v>2021</v>
      </c>
      <c r="F1" s="1896" t="s">
        <v>509</v>
      </c>
      <c r="G1" s="1889"/>
    </row>
    <row r="2" spans="1:7" s="473" customFormat="1" ht="15" customHeight="1" thickBot="1">
      <c r="A2" s="823" t="s">
        <v>9</v>
      </c>
      <c r="B2" s="1894"/>
      <c r="C2" s="1899"/>
      <c r="D2" s="1899"/>
      <c r="E2" s="1899"/>
      <c r="F2" s="1897"/>
      <c r="G2" s="1895"/>
    </row>
    <row r="3" spans="1:7">
      <c r="A3" s="1021" t="s">
        <v>510</v>
      </c>
      <c r="B3" s="1610">
        <v>226856.48375052601</v>
      </c>
      <c r="C3" s="1611">
        <v>232446.72455709401</v>
      </c>
      <c r="D3" s="1611">
        <v>205689.39069806199</v>
      </c>
      <c r="E3" s="1611">
        <v>225432.822931926</v>
      </c>
      <c r="F3" s="1612">
        <v>252570.95287380432</v>
      </c>
      <c r="G3" s="825"/>
    </row>
    <row r="4" spans="1:7">
      <c r="A4" s="824" t="s">
        <v>511</v>
      </c>
      <c r="B4" s="1613">
        <v>3.9769357175500488</v>
      </c>
      <c r="C4" s="861">
        <v>2.1501313906838999</v>
      </c>
      <c r="D4" s="861">
        <v>-11</v>
      </c>
      <c r="E4" s="861">
        <v>13.3</v>
      </c>
      <c r="F4" s="1614">
        <v>2.5</v>
      </c>
      <c r="G4" s="826"/>
    </row>
    <row r="5" spans="1:7">
      <c r="A5" s="824" t="s">
        <v>512</v>
      </c>
      <c r="B5" s="1610">
        <v>7045.2324146126084</v>
      </c>
      <c r="C5" s="1611">
        <v>7152.2069094490462</v>
      </c>
      <c r="D5" s="1611">
        <v>6304.4624133532152</v>
      </c>
      <c r="E5" s="1611">
        <v>6834.4278325511277</v>
      </c>
      <c r="F5" s="1612">
        <v>7569.7889945029492</v>
      </c>
      <c r="G5" s="825"/>
    </row>
    <row r="6" spans="1:7">
      <c r="A6" s="824" t="s">
        <v>513</v>
      </c>
      <c r="B6" s="1613">
        <v>4.2214505250864676</v>
      </c>
      <c r="C6" s="861">
        <v>2.3186859066073993</v>
      </c>
      <c r="D6" s="861">
        <v>-9.5</v>
      </c>
      <c r="E6" s="861">
        <v>14.4</v>
      </c>
      <c r="F6" s="1614">
        <v>2</v>
      </c>
      <c r="G6" s="826"/>
    </row>
    <row r="7" spans="1:7">
      <c r="A7" s="824" t="s">
        <v>514</v>
      </c>
      <c r="B7" s="1613">
        <v>21.619254819399501</v>
      </c>
      <c r="C7" s="861">
        <v>21.071912104279818</v>
      </c>
      <c r="D7" s="861">
        <v>19.3</v>
      </c>
      <c r="E7" s="861">
        <v>21.3</v>
      </c>
      <c r="F7" s="1614">
        <v>20.554448502824517</v>
      </c>
      <c r="G7" s="826"/>
    </row>
    <row r="8" spans="1:7">
      <c r="A8" s="824" t="s">
        <v>515</v>
      </c>
      <c r="B8" s="1613">
        <v>25.761257225043806</v>
      </c>
      <c r="C8" s="861">
        <v>26.811386143513449</v>
      </c>
      <c r="D8" s="861">
        <v>34.6</v>
      </c>
      <c r="E8" s="861">
        <v>36</v>
      </c>
      <c r="F8" s="1614">
        <v>35.5</v>
      </c>
      <c r="G8" s="826"/>
    </row>
    <row r="9" spans="1:7">
      <c r="A9" s="824" t="s">
        <v>516</v>
      </c>
      <c r="B9" s="1613">
        <v>10.3</v>
      </c>
      <c r="C9" s="861">
        <v>6.4</v>
      </c>
      <c r="D9" s="861">
        <v>12.9</v>
      </c>
      <c r="E9" s="861">
        <v>7</v>
      </c>
      <c r="F9" s="1614">
        <v>1.5</v>
      </c>
      <c r="G9" s="826"/>
    </row>
    <row r="10" spans="1:7" s="1018" customFormat="1">
      <c r="A10" s="1015" t="s">
        <v>517</v>
      </c>
      <c r="B10" s="1615">
        <v>2.2000000000000002</v>
      </c>
      <c r="C10" s="1016">
        <v>1.90009157916243</v>
      </c>
      <c r="D10" s="1016">
        <v>1.97323222946076</v>
      </c>
      <c r="E10" s="1016">
        <v>6.4303871634072465</v>
      </c>
      <c r="F10" s="1616">
        <v>5.5</v>
      </c>
      <c r="G10" s="1017"/>
    </row>
    <row r="11" spans="1:7">
      <c r="A11" s="824" t="s">
        <v>518</v>
      </c>
      <c r="B11" s="1617">
        <v>2.75</v>
      </c>
      <c r="C11" s="1019">
        <v>2.25</v>
      </c>
      <c r="D11" s="1019">
        <v>0.25</v>
      </c>
      <c r="E11" s="1019">
        <v>2.5</v>
      </c>
      <c r="F11" s="1618">
        <v>6</v>
      </c>
      <c r="G11" s="826"/>
    </row>
    <row r="12" spans="1:7">
      <c r="A12" s="824" t="s">
        <v>519</v>
      </c>
      <c r="B12" s="1619">
        <v>3.37</v>
      </c>
      <c r="C12" s="1020">
        <v>3.31</v>
      </c>
      <c r="D12" s="1020">
        <v>3.6179999999999999</v>
      </c>
      <c r="E12" s="1020">
        <v>3.9910000000000001</v>
      </c>
      <c r="F12" s="1620">
        <v>3.75</v>
      </c>
      <c r="G12" s="826"/>
    </row>
    <row r="13" spans="1:7">
      <c r="A13" s="824" t="s">
        <v>520</v>
      </c>
      <c r="B13" s="1613">
        <v>9.2024539877301956E-3</v>
      </c>
      <c r="C13" s="861">
        <v>1.4285714285714164E-2</v>
      </c>
      <c r="D13" s="861">
        <v>9.3051359516616264E-2</v>
      </c>
      <c r="E13" s="861">
        <v>0.10309563294637927</v>
      </c>
      <c r="F13" s="1614">
        <v>-6.0385868203457801E-2</v>
      </c>
      <c r="G13" s="830"/>
    </row>
    <row r="14" spans="1:7" s="829" customFormat="1">
      <c r="A14" s="827" t="s">
        <v>521</v>
      </c>
      <c r="B14" s="1621">
        <v>-2.2869795808415598</v>
      </c>
      <c r="C14" s="862">
        <v>-1.6</v>
      </c>
      <c r="D14" s="862">
        <v>-8.9</v>
      </c>
      <c r="E14" s="862">
        <v>-2.5</v>
      </c>
      <c r="F14" s="1622">
        <v>-2.5</v>
      </c>
      <c r="G14" s="828"/>
    </row>
    <row r="15" spans="1:7">
      <c r="A15" s="824" t="s">
        <v>522</v>
      </c>
      <c r="B15" s="1610">
        <v>7196.5346967562</v>
      </c>
      <c r="C15" s="1611">
        <v>6614.2060226386166</v>
      </c>
      <c r="D15" s="1611">
        <v>8196</v>
      </c>
      <c r="E15" s="1611">
        <v>14756</v>
      </c>
      <c r="F15" s="1612">
        <v>16500</v>
      </c>
      <c r="G15" s="825"/>
    </row>
    <row r="16" spans="1:7">
      <c r="A16" s="824" t="s">
        <v>523</v>
      </c>
      <c r="B16" s="1623">
        <v>3.172285216529331E-2</v>
      </c>
      <c r="C16" s="1624">
        <v>2.845471810902641E-2</v>
      </c>
      <c r="D16" s="1624">
        <v>3.9846488786731686E-2</v>
      </c>
      <c r="E16" s="1624">
        <v>6.545630670852165E-2</v>
      </c>
      <c r="F16" s="1625">
        <v>6.5328177338920421E-2</v>
      </c>
      <c r="G16" s="830"/>
    </row>
    <row r="17" spans="1:7">
      <c r="A17" s="824" t="s">
        <v>524</v>
      </c>
      <c r="B17" s="1610">
        <v>49066.4758077562</v>
      </c>
      <c r="C17" s="1611">
        <v>47688.239130638613</v>
      </c>
      <c r="D17" s="1611">
        <v>42905</v>
      </c>
      <c r="E17" s="1611">
        <v>63106</v>
      </c>
      <c r="F17" s="1612">
        <v>68000</v>
      </c>
      <c r="G17" s="825"/>
    </row>
    <row r="18" spans="1:7">
      <c r="A18" s="824" t="s">
        <v>525</v>
      </c>
      <c r="B18" s="1610">
        <v>41869.941111</v>
      </c>
      <c r="C18" s="1611">
        <v>41074.033107999996</v>
      </c>
      <c r="D18" s="1611">
        <v>34709</v>
      </c>
      <c r="E18" s="1611">
        <v>48350</v>
      </c>
      <c r="F18" s="1612">
        <v>51500</v>
      </c>
      <c r="G18" s="825"/>
    </row>
    <row r="19" spans="1:7">
      <c r="A19" s="824" t="s">
        <v>526</v>
      </c>
      <c r="B19" s="1610">
        <v>-3915.4654636762675</v>
      </c>
      <c r="C19" s="1611">
        <v>-2396.7113780746522</v>
      </c>
      <c r="D19" s="1611">
        <v>1547</v>
      </c>
      <c r="E19" s="1611">
        <v>-6191</v>
      </c>
      <c r="F19" s="1612">
        <v>-4963.4000618202408</v>
      </c>
      <c r="G19" s="825"/>
    </row>
    <row r="20" spans="1:7">
      <c r="A20" s="824" t="s">
        <v>527</v>
      </c>
      <c r="B20" s="1623">
        <v>-1.6967483587575702E-2</v>
      </c>
      <c r="C20" s="1624">
        <v>-1.5459966362162101E-2</v>
      </c>
      <c r="D20" s="1624">
        <v>7.5475525298279436E-3</v>
      </c>
      <c r="E20" s="1624">
        <v>-2.7556693258629816E-2</v>
      </c>
      <c r="F20" s="1625">
        <v>-1.9907443676519931E-2</v>
      </c>
      <c r="G20" s="826"/>
    </row>
    <row r="21" spans="1:7">
      <c r="A21" s="824" t="s">
        <v>528</v>
      </c>
      <c r="B21" s="1610">
        <v>60121</v>
      </c>
      <c r="C21" s="1611">
        <v>68316</v>
      </c>
      <c r="D21" s="1611">
        <v>74706.911243260023</v>
      </c>
      <c r="E21" s="1611">
        <v>78495</v>
      </c>
      <c r="F21" s="1612">
        <v>78500</v>
      </c>
      <c r="G21" s="830"/>
    </row>
    <row r="22" spans="1:7">
      <c r="A22" s="824" t="s">
        <v>523</v>
      </c>
      <c r="B22" s="1623">
        <v>0.26501777249670783</v>
      </c>
      <c r="C22" s="1624">
        <v>0.29389960271614879</v>
      </c>
      <c r="D22" s="1624">
        <v>0.36320255016421665</v>
      </c>
      <c r="E22" s="1624">
        <v>0.34819685518334281</v>
      </c>
      <c r="F22" s="1625">
        <v>0.31080375279425776</v>
      </c>
      <c r="G22" s="825"/>
    </row>
    <row r="23" spans="1:7" s="833" customFormat="1" ht="15" thickBot="1">
      <c r="A23" s="831" t="s">
        <v>529</v>
      </c>
      <c r="B23" s="1626">
        <v>17.230786116641116</v>
      </c>
      <c r="C23" s="863">
        <v>19.958887354559028</v>
      </c>
      <c r="D23" s="863">
        <v>25.828544035239286</v>
      </c>
      <c r="E23" s="863">
        <v>19.481695966907964</v>
      </c>
      <c r="F23" s="1627">
        <v>18.291262135922327</v>
      </c>
      <c r="G23" s="832"/>
    </row>
    <row r="24" spans="1:7">
      <c r="A24" s="834" t="s">
        <v>530</v>
      </c>
      <c r="B24" s="835"/>
      <c r="C24" s="835"/>
      <c r="D24" s="835"/>
      <c r="E24" s="835"/>
      <c r="F24" s="835"/>
      <c r="G24" s="830"/>
    </row>
    <row r="25" spans="1:7">
      <c r="A25" s="836" t="s">
        <v>531</v>
      </c>
      <c r="B25" s="468"/>
      <c r="C25" s="468"/>
      <c r="D25" s="468"/>
      <c r="E25" s="468"/>
      <c r="F25" s="468"/>
      <c r="G25" s="826"/>
    </row>
    <row r="26" spans="1:7">
      <c r="A26" s="837" t="s">
        <v>532</v>
      </c>
      <c r="B26" s="468"/>
      <c r="C26" s="468"/>
      <c r="D26" s="468"/>
      <c r="E26" s="468"/>
      <c r="F26" s="468"/>
      <c r="G26" s="468"/>
    </row>
    <row r="27" spans="1:7">
      <c r="A27" s="837" t="s">
        <v>533</v>
      </c>
      <c r="B27" s="468"/>
      <c r="C27" s="468"/>
      <c r="D27" s="468"/>
      <c r="E27" s="468"/>
      <c r="F27" s="468"/>
      <c r="G27" s="468"/>
    </row>
    <row r="28" spans="1:7">
      <c r="A28" s="837"/>
      <c r="B28" s="468"/>
      <c r="C28" s="468"/>
      <c r="D28" s="468"/>
      <c r="E28" s="468"/>
      <c r="F28" s="468"/>
      <c r="G28" s="468"/>
    </row>
  </sheetData>
  <mergeCells count="6">
    <mergeCell ref="B1:B2"/>
    <mergeCell ref="G1:G2"/>
    <mergeCell ref="F1:F2"/>
    <mergeCell ref="E1:E2"/>
    <mergeCell ref="D1:D2"/>
    <mergeCell ref="C1:C2"/>
  </mergeCells>
  <hyperlinks>
    <hyperlink ref="A2" location="Index!A1" display="Back to index" xr:uid="{E93E921D-4E62-E042-8EE2-24243F305FCE}"/>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3A080-C0FF-4FB0-BE8F-F220E959D6F6}">
  <sheetPr>
    <tabColor theme="2" tint="-9.9978637043366805E-2"/>
  </sheetPr>
  <dimension ref="A1"/>
  <sheetViews>
    <sheetView showGridLines="0" topLeftCell="A13" workbookViewId="0">
      <selection activeCell="G10" sqref="G10"/>
    </sheetView>
  </sheetViews>
  <sheetFormatPr baseColWidth="10" defaultRowHeight="15"/>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4E5404-A978-4223-B8E9-B6A742FD1534}">
  <sheetPr>
    <tabColor theme="2" tint="-9.9978637043366805E-2"/>
  </sheetPr>
  <dimension ref="A1:F16"/>
  <sheetViews>
    <sheetView showGridLines="0" zoomScale="60" zoomScaleNormal="60" workbookViewId="0"/>
  </sheetViews>
  <sheetFormatPr baseColWidth="10" defaultColWidth="10.85546875" defaultRowHeight="15"/>
  <cols>
    <col min="1" max="1" width="47.7109375" style="282" customWidth="1"/>
    <col min="2" max="2" width="11.85546875" style="282" bestFit="1" customWidth="1"/>
    <col min="3" max="3" width="10.85546875" style="282"/>
    <col min="4" max="4" width="11.85546875" style="282" bestFit="1" customWidth="1"/>
    <col min="5" max="6" width="10.85546875" style="282"/>
    <col min="7" max="8" width="12.140625" bestFit="1" customWidth="1"/>
    <col min="9" max="9" width="17.5703125" bestFit="1" customWidth="1"/>
    <col min="10" max="10" width="14.42578125" customWidth="1"/>
    <col min="12" max="12" width="14.140625" customWidth="1"/>
    <col min="13" max="13" width="14.42578125" customWidth="1"/>
  </cols>
  <sheetData>
    <row r="1" spans="1:6">
      <c r="A1" s="838" t="s">
        <v>534</v>
      </c>
      <c r="B1" s="1900" t="s">
        <v>164</v>
      </c>
      <c r="C1" s="1901"/>
      <c r="D1" s="1902"/>
      <c r="E1" s="1900" t="s">
        <v>535</v>
      </c>
      <c r="F1" s="1902"/>
    </row>
    <row r="2" spans="1:6" ht="15.75" thickBot="1">
      <c r="A2" s="823" t="s">
        <v>9</v>
      </c>
      <c r="B2" s="982" t="s">
        <v>145</v>
      </c>
      <c r="C2" s="983" t="s">
        <v>146</v>
      </c>
      <c r="D2" s="984" t="s">
        <v>144</v>
      </c>
      <c r="E2" s="210" t="s">
        <v>13</v>
      </c>
      <c r="F2" s="1422" t="s">
        <v>14</v>
      </c>
    </row>
    <row r="3" spans="1:6">
      <c r="A3" s="433" t="s">
        <v>536</v>
      </c>
      <c r="B3" s="436">
        <v>388</v>
      </c>
      <c r="C3" s="424">
        <v>357</v>
      </c>
      <c r="D3" s="304">
        <v>351</v>
      </c>
      <c r="E3" s="1013">
        <v>-6</v>
      </c>
      <c r="F3" s="1636">
        <v>-37</v>
      </c>
    </row>
    <row r="4" spans="1:6">
      <c r="A4" s="433" t="s">
        <v>537</v>
      </c>
      <c r="B4" s="840">
        <v>2306</v>
      </c>
      <c r="C4" s="841">
        <v>2222</v>
      </c>
      <c r="D4" s="298">
        <v>2241</v>
      </c>
      <c r="E4" s="1011">
        <v>19</v>
      </c>
      <c r="F4" s="1637">
        <v>-65</v>
      </c>
    </row>
    <row r="5" spans="1:6" ht="15.75" thickBot="1">
      <c r="A5" s="842" t="s">
        <v>538</v>
      </c>
      <c r="B5" s="328">
        <v>6860</v>
      </c>
      <c r="C5" s="329">
        <v>8054</v>
      </c>
      <c r="D5" s="430">
        <v>7838</v>
      </c>
      <c r="E5" s="1014">
        <v>-216</v>
      </c>
      <c r="F5" s="1638">
        <v>978</v>
      </c>
    </row>
    <row r="6" spans="1:6" ht="15.75" thickBot="1">
      <c r="A6" s="847" t="s">
        <v>539</v>
      </c>
      <c r="B6" s="379">
        <v>9554</v>
      </c>
      <c r="C6" s="848">
        <v>10633</v>
      </c>
      <c r="D6" s="849">
        <v>10430</v>
      </c>
      <c r="E6" s="1012">
        <v>-203</v>
      </c>
      <c r="F6" s="1639">
        <v>876</v>
      </c>
    </row>
    <row r="9" spans="1:6" ht="15.75" thickBot="1"/>
    <row r="10" spans="1:6">
      <c r="A10" s="838" t="s">
        <v>540</v>
      </c>
      <c r="B10" s="1900" t="s">
        <v>164</v>
      </c>
      <c r="C10" s="1901"/>
      <c r="D10" s="1902"/>
      <c r="E10" s="1900" t="s">
        <v>535</v>
      </c>
      <c r="F10" s="1902"/>
    </row>
    <row r="11" spans="1:6" ht="15.75" thickBot="1">
      <c r="A11" s="823" t="s">
        <v>9</v>
      </c>
      <c r="B11" s="982" t="s">
        <v>145</v>
      </c>
      <c r="C11" s="983" t="s">
        <v>146</v>
      </c>
      <c r="D11" s="984" t="s">
        <v>144</v>
      </c>
      <c r="E11" s="210" t="s">
        <v>13</v>
      </c>
      <c r="F11" s="1422" t="s">
        <v>14</v>
      </c>
    </row>
    <row r="12" spans="1:6">
      <c r="A12" s="433" t="s">
        <v>536</v>
      </c>
      <c r="B12" s="436">
        <v>760</v>
      </c>
      <c r="C12" s="424">
        <v>716</v>
      </c>
      <c r="D12" s="304">
        <v>706</v>
      </c>
      <c r="E12" s="1013">
        <v>-10</v>
      </c>
      <c r="F12" s="1636">
        <v>-54</v>
      </c>
    </row>
    <row r="13" spans="1:6">
      <c r="A13" s="433" t="s">
        <v>537</v>
      </c>
      <c r="B13" s="840">
        <v>3156</v>
      </c>
      <c r="C13" s="841">
        <v>3233</v>
      </c>
      <c r="D13" s="298">
        <v>3319</v>
      </c>
      <c r="E13" s="1011">
        <v>86</v>
      </c>
      <c r="F13" s="1637">
        <v>163</v>
      </c>
    </row>
    <row r="14" spans="1:6" ht="15.75" thickBot="1">
      <c r="A14" s="842" t="s">
        <v>541</v>
      </c>
      <c r="B14" s="328">
        <v>7170</v>
      </c>
      <c r="C14" s="329">
        <v>8364</v>
      </c>
      <c r="D14" s="430">
        <v>8148</v>
      </c>
      <c r="E14" s="1014">
        <v>-216</v>
      </c>
      <c r="F14" s="1638">
        <v>978</v>
      </c>
    </row>
    <row r="15" spans="1:6" ht="15.75" thickBot="1">
      <c r="A15" s="847" t="s">
        <v>539</v>
      </c>
      <c r="B15" s="379">
        <v>11086</v>
      </c>
      <c r="C15" s="848">
        <v>12313</v>
      </c>
      <c r="D15" s="849">
        <v>12173</v>
      </c>
      <c r="E15" s="1012">
        <v>-140</v>
      </c>
      <c r="F15" s="1639">
        <v>1087</v>
      </c>
    </row>
    <row r="16" spans="1:6">
      <c r="A16" s="282" t="s">
        <v>542</v>
      </c>
    </row>
  </sheetData>
  <mergeCells count="4">
    <mergeCell ref="B10:D10"/>
    <mergeCell ref="E10:F10"/>
    <mergeCell ref="B1:D1"/>
    <mergeCell ref="E1:F1"/>
  </mergeCells>
  <hyperlinks>
    <hyperlink ref="A2" location="Index!A1" display="Back to index" xr:uid="{DBF9AAA4-6988-844A-8763-CCEC97B1A871}"/>
    <hyperlink ref="A11" location="Index!A1" display="Back to index" xr:uid="{6E6E1691-CA9A-42B4-83A9-4D9FB1397918}"/>
  </hyperlinks>
  <pageMargins left="0.7" right="0.7" top="0.75" bottom="0.75" header="0.3" footer="0.3"/>
  <pageSetup paperSize="9" orientation="portrait" horizontalDpi="360" verticalDpi="360"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9E189-AC92-47C8-9F1F-E78AB140C756}">
  <sheetPr>
    <tabColor theme="2" tint="-9.9978637043366805E-2"/>
  </sheetPr>
  <dimension ref="A1:F11"/>
  <sheetViews>
    <sheetView showGridLines="0" zoomScale="60" zoomScaleNormal="60" workbookViewId="0">
      <pane xSplit="1" topLeftCell="B1" activePane="topRight" state="frozen"/>
      <selection pane="topRight" activeCell="A18" sqref="A18"/>
    </sheetView>
  </sheetViews>
  <sheetFormatPr baseColWidth="10" defaultColWidth="11.42578125" defaultRowHeight="15"/>
  <cols>
    <col min="1" max="1" width="67" customWidth="1"/>
    <col min="2" max="4" width="15.140625" customWidth="1"/>
    <col min="5" max="6" width="11.5703125" bestFit="1" customWidth="1"/>
  </cols>
  <sheetData>
    <row r="1" spans="1:6" s="973" customFormat="1">
      <c r="A1" s="975" t="s">
        <v>544</v>
      </c>
      <c r="B1" s="1794" t="s">
        <v>164</v>
      </c>
      <c r="C1" s="1795"/>
      <c r="D1" s="1796"/>
      <c r="E1" s="1794" t="s">
        <v>7</v>
      </c>
      <c r="F1" s="1796"/>
    </row>
    <row r="2" spans="1:6" s="1" customFormat="1">
      <c r="A2" s="121" t="s">
        <v>8</v>
      </c>
      <c r="B2" s="1797"/>
      <c r="C2" s="1798"/>
      <c r="D2" s="1799"/>
      <c r="E2" s="1797"/>
      <c r="F2" s="1799"/>
    </row>
    <row r="3" spans="1:6" s="5" customFormat="1" ht="15.75" thickBot="1">
      <c r="A3" s="45" t="s">
        <v>9</v>
      </c>
      <c r="B3" s="982" t="s">
        <v>145</v>
      </c>
      <c r="C3" s="983" t="s">
        <v>146</v>
      </c>
      <c r="D3" s="984" t="s">
        <v>144</v>
      </c>
      <c r="E3" s="102" t="s">
        <v>13</v>
      </c>
      <c r="F3" s="103" t="s">
        <v>14</v>
      </c>
    </row>
    <row r="4" spans="1:6" ht="15.75" thickBot="1">
      <c r="A4" s="969" t="s">
        <v>177</v>
      </c>
      <c r="B4" s="970">
        <v>24248241.516159937</v>
      </c>
      <c r="C4" s="971">
        <v>18640826.915199995</v>
      </c>
      <c r="D4" s="972">
        <v>16369907.179150045</v>
      </c>
      <c r="E4" s="963">
        <v>-0.12182505349042268</v>
      </c>
      <c r="F4" s="963">
        <v>-0.32490332677359202</v>
      </c>
    </row>
    <row r="5" spans="1:6" s="14" customFormat="1" ht="15.75" thickBot="1">
      <c r="A5" s="968" t="s">
        <v>178</v>
      </c>
      <c r="B5" s="923">
        <v>151511.93624521606</v>
      </c>
      <c r="C5" s="924">
        <v>196841.18250607979</v>
      </c>
      <c r="D5" s="925">
        <v>200713.24000000022</v>
      </c>
      <c r="E5" s="926">
        <v>1.9670972530358797E-2</v>
      </c>
      <c r="F5" s="926">
        <v>0.32473549592260381</v>
      </c>
    </row>
    <row r="6" spans="1:6" s="3" customFormat="1" ht="15.75" thickBot="1">
      <c r="A6" s="950" t="s">
        <v>199</v>
      </c>
      <c r="B6" s="1007">
        <v>0</v>
      </c>
      <c r="C6" s="924">
        <v>1075884.9390200004</v>
      </c>
      <c r="D6" s="925">
        <v>1031670.1512599997</v>
      </c>
      <c r="E6" s="1005">
        <v>-4.1096204767282027E-2</v>
      </c>
      <c r="F6" s="1006" t="s">
        <v>115</v>
      </c>
    </row>
    <row r="7" spans="1:6">
      <c r="A7" s="941" t="s">
        <v>184</v>
      </c>
      <c r="B7" s="958">
        <v>0</v>
      </c>
      <c r="C7" s="943">
        <v>5.771658864246567E-2</v>
      </c>
      <c r="D7" s="944">
        <v>6.3022358035970602E-2</v>
      </c>
      <c r="E7" s="945" t="s">
        <v>545</v>
      </c>
      <c r="F7" s="961" t="s">
        <v>115</v>
      </c>
    </row>
    <row r="8" spans="1:6">
      <c r="A8" s="946" t="s">
        <v>187</v>
      </c>
      <c r="B8" s="974">
        <v>6.2483679958500425E-3</v>
      </c>
      <c r="C8" s="948">
        <v>1.0559680823256434E-2</v>
      </c>
      <c r="D8" s="949">
        <v>1.226111045123358E-2</v>
      </c>
      <c r="E8" s="945" t="s">
        <v>546</v>
      </c>
      <c r="F8" s="961" t="s">
        <v>547</v>
      </c>
    </row>
    <row r="9" spans="1:6" s="3" customFormat="1" ht="15.75" thickBot="1">
      <c r="A9" s="950" t="s">
        <v>61</v>
      </c>
      <c r="B9" s="940" t="s">
        <v>115</v>
      </c>
      <c r="C9" s="952">
        <v>0.1829574663303476</v>
      </c>
      <c r="D9" s="953">
        <v>0.19455175644547346</v>
      </c>
      <c r="E9" s="954" t="s">
        <v>548</v>
      </c>
      <c r="F9" s="962" t="s">
        <v>115</v>
      </c>
    </row>
    <row r="10" spans="1:6">
      <c r="A10" s="214" t="s">
        <v>549</v>
      </c>
      <c r="B10" s="956"/>
      <c r="C10" s="956"/>
      <c r="D10" s="956"/>
      <c r="E10" s="957"/>
      <c r="F10" s="957"/>
    </row>
    <row r="11" spans="1:6">
      <c r="A11" s="214"/>
    </row>
  </sheetData>
  <mergeCells count="2">
    <mergeCell ref="B1:D2"/>
    <mergeCell ref="E1:F2"/>
  </mergeCells>
  <hyperlinks>
    <hyperlink ref="A3" location="Index!A1" display="Back to index" xr:uid="{91978109-3C8C-4B09-AE1A-B8A9165B9C1C}"/>
  </hyperlinks>
  <pageMargins left="0.7" right="0.7" top="0.75" bottom="0.75" header="0.3" footer="0.3"/>
  <pageSetup orientation="portrait" horizontalDpi="4294967293" verticalDpi="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84CB0C-74E3-4F6F-AAC8-91FF9A5367B0}">
  <sheetPr>
    <tabColor theme="2" tint="-9.9978637043366805E-2"/>
  </sheetPr>
  <dimension ref="A1:F25"/>
  <sheetViews>
    <sheetView showGridLines="0" zoomScale="74" zoomScaleNormal="60" workbookViewId="0">
      <pane xSplit="1" topLeftCell="B1" activePane="topRight" state="frozen"/>
      <selection activeCell="N35" sqref="N35"/>
      <selection pane="topRight" activeCell="A26" sqref="A26"/>
    </sheetView>
  </sheetViews>
  <sheetFormatPr baseColWidth="10" defaultColWidth="11.42578125" defaultRowHeight="14.25"/>
  <cols>
    <col min="1" max="1" width="60.7109375" style="24" customWidth="1"/>
    <col min="2" max="2" width="16.42578125" style="24" customWidth="1"/>
    <col min="3" max="3" width="18.5703125" style="24" customWidth="1"/>
    <col min="4" max="4" width="16.42578125" style="24" customWidth="1"/>
    <col min="5" max="16384" width="11.42578125" style="24"/>
  </cols>
  <sheetData>
    <row r="1" spans="1:6" s="1568" customFormat="1" ht="15">
      <c r="A1" s="120" t="s">
        <v>550</v>
      </c>
      <c r="B1" s="1794" t="s">
        <v>551</v>
      </c>
      <c r="C1" s="1795"/>
      <c r="D1" s="1796"/>
      <c r="E1" s="1794" t="s">
        <v>140</v>
      </c>
      <c r="F1" s="1796"/>
    </row>
    <row r="2" spans="1:6" s="1568" customFormat="1" ht="15">
      <c r="A2" s="131" t="s">
        <v>8</v>
      </c>
      <c r="B2" s="1797"/>
      <c r="C2" s="1798"/>
      <c r="D2" s="1799"/>
      <c r="E2" s="1797"/>
      <c r="F2" s="1799"/>
    </row>
    <row r="3" spans="1:6" s="1567" customFormat="1" ht="15.75" thickBot="1">
      <c r="A3" s="45" t="s">
        <v>552</v>
      </c>
      <c r="B3" s="1025" t="s">
        <v>10</v>
      </c>
      <c r="C3" s="1024" t="s">
        <v>11</v>
      </c>
      <c r="D3" s="1391" t="s">
        <v>12</v>
      </c>
      <c r="E3" s="1025" t="s">
        <v>13</v>
      </c>
      <c r="F3" s="1391" t="s">
        <v>14</v>
      </c>
    </row>
    <row r="4" spans="1:6" ht="15">
      <c r="A4" s="1569" t="s">
        <v>553</v>
      </c>
      <c r="B4" s="547">
        <v>2816073</v>
      </c>
      <c r="C4" s="548">
        <v>3091754</v>
      </c>
      <c r="D4" s="548">
        <v>3172346</v>
      </c>
      <c r="E4" s="1570">
        <v>2.6066756928267903E-2</v>
      </c>
      <c r="F4" s="1571">
        <v>0.12651412090524641</v>
      </c>
    </row>
    <row r="5" spans="1:6" ht="15">
      <c r="A5" s="1572" t="s">
        <v>554</v>
      </c>
      <c r="B5" s="550">
        <v>2432761</v>
      </c>
      <c r="C5" s="551">
        <v>2654383</v>
      </c>
      <c r="D5" s="551">
        <v>2685552</v>
      </c>
      <c r="E5" s="1573">
        <v>1.1742465198127022E-2</v>
      </c>
      <c r="F5" s="1574">
        <v>0.10391115280128216</v>
      </c>
    </row>
    <row r="6" spans="1:6" ht="15">
      <c r="A6" s="1572" t="s">
        <v>555</v>
      </c>
      <c r="B6" s="550">
        <v>3221</v>
      </c>
      <c r="C6" s="551">
        <v>6212</v>
      </c>
      <c r="D6" s="551">
        <v>4320</v>
      </c>
      <c r="E6" s="1573">
        <v>-0.30457179652285898</v>
      </c>
      <c r="F6" s="1574">
        <v>0.34119838559453586</v>
      </c>
    </row>
    <row r="7" spans="1:6" ht="15">
      <c r="A7" s="1572" t="s">
        <v>556</v>
      </c>
      <c r="B7" s="550">
        <v>7896</v>
      </c>
      <c r="C7" s="551">
        <v>23480</v>
      </c>
      <c r="D7" s="551">
        <v>35351</v>
      </c>
      <c r="E7" s="1573">
        <v>0.50557921635434411</v>
      </c>
      <c r="F7" s="1574">
        <v>3.4770770010131713</v>
      </c>
    </row>
    <row r="8" spans="1:6" ht="15">
      <c r="A8" s="1572" t="s">
        <v>557</v>
      </c>
      <c r="B8" s="550">
        <v>362964</v>
      </c>
      <c r="C8" s="551">
        <v>395815</v>
      </c>
      <c r="D8" s="551">
        <v>428456</v>
      </c>
      <c r="E8" s="1573">
        <v>8.2465293129365985E-2</v>
      </c>
      <c r="F8" s="1574">
        <v>0.18043662732392193</v>
      </c>
    </row>
    <row r="9" spans="1:6" ht="15">
      <c r="A9" s="1572" t="s">
        <v>558</v>
      </c>
      <c r="B9" s="550">
        <v>9231</v>
      </c>
      <c r="C9" s="551">
        <v>11864</v>
      </c>
      <c r="D9" s="551">
        <v>18667</v>
      </c>
      <c r="E9" s="1573">
        <v>0.57341537424140254</v>
      </c>
      <c r="F9" s="1574">
        <v>1.0222077781388799</v>
      </c>
    </row>
    <row r="10" spans="1:6" ht="15">
      <c r="A10" s="1575" t="s">
        <v>559</v>
      </c>
      <c r="B10" s="1576">
        <v>692690</v>
      </c>
      <c r="C10" s="1577">
        <v>613907</v>
      </c>
      <c r="D10" s="1577">
        <v>638256</v>
      </c>
      <c r="E10" s="1578">
        <v>3.966235928243203E-2</v>
      </c>
      <c r="F10" s="1579">
        <v>-7.8583493337568033E-2</v>
      </c>
    </row>
    <row r="11" spans="1:6" ht="15">
      <c r="A11" s="1572" t="s">
        <v>560</v>
      </c>
      <c r="B11" s="550">
        <v>222643</v>
      </c>
      <c r="C11" s="551">
        <v>222992</v>
      </c>
      <c r="D11" s="551">
        <v>258939</v>
      </c>
      <c r="E11" s="1573">
        <v>0.16120309248762288</v>
      </c>
      <c r="F11" s="1574">
        <v>0.16302331535238027</v>
      </c>
    </row>
    <row r="12" spans="1:6" ht="15">
      <c r="A12" s="1572" t="s">
        <v>561</v>
      </c>
      <c r="B12" s="550">
        <v>112228</v>
      </c>
      <c r="C12" s="551">
        <v>111625</v>
      </c>
      <c r="D12" s="551">
        <v>116231</v>
      </c>
      <c r="E12" s="1573">
        <v>4.1263157894736842E-2</v>
      </c>
      <c r="F12" s="1574">
        <v>3.5668460633709945E-2</v>
      </c>
    </row>
    <row r="13" spans="1:6" ht="15">
      <c r="A13" s="1572" t="s">
        <v>562</v>
      </c>
      <c r="B13" s="550">
        <v>266971</v>
      </c>
      <c r="C13" s="551">
        <v>175690</v>
      </c>
      <c r="D13" s="551">
        <v>165496</v>
      </c>
      <c r="E13" s="1573">
        <v>-5.8022653537480789E-2</v>
      </c>
      <c r="F13" s="1574">
        <v>-0.38009746376947307</v>
      </c>
    </row>
    <row r="14" spans="1:6" s="62" customFormat="1" ht="15.75" thickBot="1">
      <c r="A14" s="1580" t="s">
        <v>563</v>
      </c>
      <c r="B14" s="1581">
        <v>90848</v>
      </c>
      <c r="C14" s="553">
        <v>103600</v>
      </c>
      <c r="D14" s="553">
        <v>97590</v>
      </c>
      <c r="E14" s="1582">
        <v>-5.8011583011583011E-2</v>
      </c>
      <c r="F14" s="1583">
        <v>7.4211870376893266E-2</v>
      </c>
    </row>
    <row r="15" spans="1:6" s="104" customFormat="1" ht="15.75" thickBot="1">
      <c r="A15" s="976" t="s">
        <v>564</v>
      </c>
      <c r="B15" s="1584">
        <v>2123383</v>
      </c>
      <c r="C15" s="1585">
        <v>2477847</v>
      </c>
      <c r="D15" s="1585">
        <v>2534090</v>
      </c>
      <c r="E15" s="1582">
        <v>2.2698334481507536E-2</v>
      </c>
      <c r="F15" s="1583">
        <v>0.1934210644052439</v>
      </c>
    </row>
    <row r="16" spans="1:6" s="104" customFormat="1" ht="34.35" customHeight="1" thickBot="1">
      <c r="A16" s="976" t="s">
        <v>565</v>
      </c>
      <c r="B16" s="1584">
        <v>2160511</v>
      </c>
      <c r="C16" s="1585">
        <v>2457470.6669999999</v>
      </c>
      <c r="D16" s="1585">
        <v>2522080.0954965418</v>
      </c>
      <c r="E16" s="1582">
        <v>2.6291027341300885E-2</v>
      </c>
      <c r="F16" s="1583">
        <v>0.16735350826565651</v>
      </c>
    </row>
    <row r="17" spans="1:6" s="104" customFormat="1" ht="34.5" customHeight="1" thickBot="1">
      <c r="A17" s="976" t="s">
        <v>566</v>
      </c>
      <c r="B17" s="1584">
        <v>1565736</v>
      </c>
      <c r="C17" s="1585">
        <v>2351065</v>
      </c>
      <c r="D17" s="1586">
        <v>2276500</v>
      </c>
      <c r="E17" s="1582">
        <v>-3.1715414078300683E-2</v>
      </c>
      <c r="F17" s="1583">
        <v>0.45394881384856706</v>
      </c>
    </row>
    <row r="18" spans="1:6" s="104" customFormat="1" ht="15.75" thickBot="1">
      <c r="A18" s="1587" t="s">
        <v>567</v>
      </c>
      <c r="B18" s="1588">
        <v>227812455.5</v>
      </c>
      <c r="C18" s="545">
        <v>233016341.5</v>
      </c>
      <c r="D18" s="545">
        <v>228195288.5</v>
      </c>
      <c r="E18" s="1589">
        <v>-2.0689763511714906E-2</v>
      </c>
      <c r="F18" s="1590">
        <v>1.6804744023313511E-3</v>
      </c>
    </row>
    <row r="19" spans="1:6" ht="17.25">
      <c r="A19" s="1569" t="s">
        <v>568</v>
      </c>
      <c r="B19" s="1591">
        <v>3.7283000972701423E-2</v>
      </c>
      <c r="C19" s="1592">
        <v>4.2535162710895108E-2</v>
      </c>
      <c r="D19" s="1592">
        <v>4.4419672582328533E-2</v>
      </c>
      <c r="E19" s="1593" t="s">
        <v>569</v>
      </c>
      <c r="F19" s="1594" t="s">
        <v>570</v>
      </c>
    </row>
    <row r="20" spans="1:6" ht="17.25">
      <c r="A20" s="1575" t="s">
        <v>571</v>
      </c>
      <c r="B20" s="1595">
        <v>2.7491666275464028E-2</v>
      </c>
      <c r="C20" s="1596">
        <v>4.0358800329031858E-2</v>
      </c>
      <c r="D20" s="1596">
        <v>3.9904417220252994E-2</v>
      </c>
      <c r="E20" s="1597" t="s">
        <v>572</v>
      </c>
      <c r="F20" s="1598" t="s">
        <v>573</v>
      </c>
    </row>
    <row r="21" spans="1:6" s="62" customFormat="1" ht="15.75" thickBot="1">
      <c r="A21" s="1599" t="s">
        <v>574</v>
      </c>
      <c r="B21" s="1203">
        <v>0.26262195750837225</v>
      </c>
      <c r="C21" s="1203">
        <v>5.1166193877184504E-2</v>
      </c>
      <c r="D21" s="1203">
        <v>0.10164990193718455</v>
      </c>
      <c r="E21" s="1600">
        <v>5.0483708060000049E-2</v>
      </c>
      <c r="F21" s="1601">
        <v>-0.16097205557118771</v>
      </c>
    </row>
    <row r="22" spans="1:6" ht="15">
      <c r="A22" s="1602"/>
      <c r="B22" s="1596"/>
      <c r="C22" s="1596"/>
      <c r="D22" s="1596"/>
      <c r="E22" s="1603"/>
      <c r="F22" s="1603"/>
    </row>
    <row r="23" spans="1:6" ht="15">
      <c r="A23" s="1604" t="s">
        <v>575</v>
      </c>
      <c r="B23" s="1605"/>
      <c r="C23" s="1606"/>
      <c r="D23" s="1606"/>
      <c r="E23" s="1607"/>
      <c r="F23" s="1607"/>
    </row>
    <row r="24" spans="1:6" ht="15">
      <c r="A24" s="1604" t="s">
        <v>576</v>
      </c>
      <c r="B24" s="1605"/>
      <c r="C24" s="1606"/>
      <c r="D24" s="1606"/>
      <c r="E24" s="1607"/>
      <c r="F24" s="1607"/>
    </row>
    <row r="25" spans="1:6" ht="15">
      <c r="A25" s="1440" t="s">
        <v>577</v>
      </c>
      <c r="B25" s="1605"/>
      <c r="C25" s="1606"/>
      <c r="D25" s="1606"/>
      <c r="E25" s="1607"/>
      <c r="F25" s="1607"/>
    </row>
  </sheetData>
  <mergeCells count="2">
    <mergeCell ref="B1:D2"/>
    <mergeCell ref="E1:F2"/>
  </mergeCells>
  <hyperlinks>
    <hyperlink ref="A3" location="Índice!A1" display="Volver al índice" xr:uid="{7A161810-E6F8-42BA-A1DE-6F01B6384F67}"/>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86AF15-6861-B947-AEC9-A7F8F4E92A29}">
  <sheetPr>
    <tabColor theme="2" tint="-9.9978637043366805E-2"/>
  </sheetPr>
  <dimension ref="A1:R84"/>
  <sheetViews>
    <sheetView showGridLines="0" zoomScale="60" zoomScaleNormal="60" workbookViewId="0">
      <selection activeCell="L40" sqref="L40:M40"/>
    </sheetView>
  </sheetViews>
  <sheetFormatPr baseColWidth="10" defaultColWidth="11.42578125" defaultRowHeight="14.25"/>
  <cols>
    <col min="1" max="1" width="5.42578125" style="282" customWidth="1"/>
    <col min="2" max="2" width="11.42578125" style="282"/>
    <col min="3" max="3" width="44.42578125" style="282" customWidth="1"/>
    <col min="4" max="4" width="16.5703125" style="282" customWidth="1"/>
    <col min="5" max="5" width="16.28515625" style="282" customWidth="1"/>
    <col min="6" max="6" width="16.7109375" style="282" customWidth="1"/>
    <col min="7" max="8" width="11.5703125" style="282" bestFit="1" customWidth="1"/>
    <col min="9" max="12" width="11.42578125" style="282"/>
    <col min="13" max="13" width="37.42578125" style="282" customWidth="1"/>
    <col min="14" max="14" width="13.42578125" style="282" bestFit="1" customWidth="1"/>
    <col min="15" max="16" width="14" style="282" bestFit="1" customWidth="1"/>
    <col min="17" max="18" width="9.85546875" style="282" bestFit="1" customWidth="1"/>
    <col min="19" max="16384" width="11.42578125" style="282"/>
  </cols>
  <sheetData>
    <row r="1" spans="1:18" s="410" customFormat="1" ht="15">
      <c r="A1" s="1910" t="s">
        <v>578</v>
      </c>
      <c r="B1" s="1910"/>
      <c r="C1" s="1910"/>
      <c r="D1" s="1910"/>
      <c r="E1" s="1910"/>
      <c r="F1" s="1910"/>
      <c r="G1" s="1910"/>
      <c r="H1" s="1910"/>
      <c r="K1" s="1910" t="s">
        <v>578</v>
      </c>
      <c r="L1" s="1910"/>
      <c r="M1" s="1910"/>
      <c r="N1" s="1910"/>
      <c r="O1" s="1910"/>
      <c r="P1" s="1910"/>
      <c r="Q1" s="280"/>
      <c r="R1" s="280"/>
    </row>
    <row r="2" spans="1:18" s="410" customFormat="1" ht="15">
      <c r="A2" s="1910" t="s">
        <v>579</v>
      </c>
      <c r="B2" s="1910"/>
      <c r="C2" s="1910"/>
      <c r="D2" s="1910"/>
      <c r="E2" s="1910"/>
      <c r="F2" s="1910"/>
      <c r="G2" s="1910"/>
      <c r="H2" s="1910"/>
      <c r="K2" s="1910" t="s">
        <v>580</v>
      </c>
      <c r="L2" s="1910"/>
      <c r="M2" s="1910"/>
      <c r="N2" s="1910"/>
      <c r="O2" s="1910"/>
      <c r="P2" s="1910"/>
      <c r="Q2" s="280"/>
      <c r="R2" s="280"/>
    </row>
    <row r="3" spans="1:18" s="410" customFormat="1" ht="15">
      <c r="A3" s="1910" t="s">
        <v>581</v>
      </c>
      <c r="B3" s="1910"/>
      <c r="C3" s="1910"/>
      <c r="D3" s="1910"/>
      <c r="E3" s="1910"/>
      <c r="F3" s="1910"/>
      <c r="G3" s="1910"/>
      <c r="H3" s="1910"/>
      <c r="K3" s="1910" t="s">
        <v>582</v>
      </c>
      <c r="L3" s="1910"/>
      <c r="M3" s="1910"/>
      <c r="N3" s="1910"/>
      <c r="O3" s="1910"/>
      <c r="P3" s="1910"/>
      <c r="Q3" s="280"/>
      <c r="R3" s="280"/>
    </row>
    <row r="4" spans="1:18" s="410" customFormat="1" ht="15.75" thickBot="1">
      <c r="A4" s="1903" t="s">
        <v>9</v>
      </c>
      <c r="B4" s="1903"/>
      <c r="C4" s="1903"/>
      <c r="D4" s="409"/>
      <c r="E4" s="409"/>
      <c r="F4" s="409"/>
      <c r="G4" s="409"/>
      <c r="H4" s="409"/>
      <c r="K4" s="1903" t="s">
        <v>9</v>
      </c>
      <c r="L4" s="1903"/>
      <c r="M4" s="1903"/>
      <c r="N4" s="571"/>
      <c r="O4" s="571"/>
      <c r="P4" s="571"/>
      <c r="Q4" s="280"/>
      <c r="R4" s="280"/>
    </row>
    <row r="5" spans="1:18" ht="15">
      <c r="A5" s="797"/>
      <c r="B5" s="797"/>
      <c r="C5" s="798"/>
      <c r="D5" s="1904" t="s">
        <v>164</v>
      </c>
      <c r="E5" s="1905"/>
      <c r="F5" s="1906"/>
      <c r="G5" s="1907" t="s">
        <v>7</v>
      </c>
      <c r="H5" s="1908"/>
      <c r="K5" s="571"/>
      <c r="L5" s="571"/>
      <c r="M5" s="452"/>
      <c r="N5" s="1904" t="s">
        <v>164</v>
      </c>
      <c r="O5" s="1905"/>
      <c r="P5" s="1906"/>
      <c r="Q5" s="1907" t="s">
        <v>7</v>
      </c>
      <c r="R5" s="1908"/>
    </row>
    <row r="6" spans="1:18" ht="15.75" thickBot="1">
      <c r="A6" s="1931"/>
      <c r="B6" s="1931"/>
      <c r="C6" s="1932"/>
      <c r="D6" s="982" t="s">
        <v>145</v>
      </c>
      <c r="E6" s="983" t="s">
        <v>146</v>
      </c>
      <c r="F6" s="984" t="s">
        <v>144</v>
      </c>
      <c r="G6" s="802" t="s">
        <v>13</v>
      </c>
      <c r="H6" s="803" t="s">
        <v>14</v>
      </c>
      <c r="K6" s="562"/>
      <c r="L6" s="562"/>
      <c r="M6" s="563"/>
      <c r="N6" s="799" t="s">
        <v>10</v>
      </c>
      <c r="O6" s="800" t="s">
        <v>11</v>
      </c>
      <c r="P6" s="801" t="s">
        <v>12</v>
      </c>
      <c r="Q6" s="802" t="s">
        <v>13</v>
      </c>
      <c r="R6" s="803" t="s">
        <v>14</v>
      </c>
    </row>
    <row r="7" spans="1:18" ht="15">
      <c r="A7" s="1936" t="s">
        <v>583</v>
      </c>
      <c r="B7" s="1937"/>
      <c r="C7" s="1938"/>
      <c r="D7" s="804"/>
      <c r="E7" s="804"/>
      <c r="F7" s="804"/>
      <c r="G7" s="805"/>
      <c r="H7" s="806"/>
      <c r="K7" s="1945" t="s">
        <v>584</v>
      </c>
      <c r="L7" s="1946"/>
      <c r="M7" s="1947"/>
      <c r="N7" s="288"/>
      <c r="O7" s="289"/>
      <c r="P7" s="289"/>
      <c r="Q7" s="807"/>
      <c r="R7" s="808"/>
    </row>
    <row r="8" spans="1:18" ht="15">
      <c r="A8" s="1926" t="s">
        <v>217</v>
      </c>
      <c r="B8" s="1927"/>
      <c r="C8" s="1928"/>
      <c r="D8" s="804"/>
      <c r="E8" s="804"/>
      <c r="F8" s="804"/>
      <c r="G8" s="805"/>
      <c r="H8" s="806"/>
      <c r="K8" s="295"/>
      <c r="L8" s="1924" t="s">
        <v>585</v>
      </c>
      <c r="M8" s="1925"/>
      <c r="N8" s="296">
        <v>2816073</v>
      </c>
      <c r="O8" s="297">
        <v>3091754</v>
      </c>
      <c r="P8" s="297">
        <v>3172346</v>
      </c>
      <c r="Q8" s="809">
        <v>2.6066756928267903E-2</v>
      </c>
      <c r="R8" s="416">
        <v>0.12651412090524641</v>
      </c>
    </row>
    <row r="9" spans="1:18" ht="16.5">
      <c r="A9" s="318"/>
      <c r="B9" s="1924" t="s">
        <v>586</v>
      </c>
      <c r="C9" s="1925"/>
      <c r="D9" s="297">
        <v>7281695</v>
      </c>
      <c r="E9" s="297">
        <v>6925332</v>
      </c>
      <c r="F9" s="298">
        <v>6748517</v>
      </c>
      <c r="G9" s="415">
        <v>-2.5531627942169417E-2</v>
      </c>
      <c r="H9" s="416">
        <v>-7.3221688082239098E-2</v>
      </c>
      <c r="K9" s="305"/>
      <c r="L9" s="1924" t="s">
        <v>587</v>
      </c>
      <c r="M9" s="1925"/>
      <c r="N9" s="296">
        <v>-692690</v>
      </c>
      <c r="O9" s="297">
        <v>-613907</v>
      </c>
      <c r="P9" s="297">
        <v>-638256</v>
      </c>
      <c r="Q9" s="809">
        <v>3.966235928243203E-2</v>
      </c>
      <c r="R9" s="416">
        <v>-7.8583493337568033E-2</v>
      </c>
    </row>
    <row r="10" spans="1:18" ht="15">
      <c r="A10" s="318"/>
      <c r="B10" s="1924" t="s">
        <v>588</v>
      </c>
      <c r="C10" s="1925"/>
      <c r="D10" s="297">
        <v>31895249</v>
      </c>
      <c r="E10" s="297">
        <v>32395408</v>
      </c>
      <c r="F10" s="298">
        <v>29563512</v>
      </c>
      <c r="G10" s="415">
        <v>-8.7416586943433461E-2</v>
      </c>
      <c r="H10" s="416">
        <v>-7.3106091756800523E-2</v>
      </c>
      <c r="K10" s="295"/>
      <c r="L10" s="1943" t="s">
        <v>564</v>
      </c>
      <c r="M10" s="1944"/>
      <c r="N10" s="307">
        <v>2123383</v>
      </c>
      <c r="O10" s="308">
        <v>2477847</v>
      </c>
      <c r="P10" s="308">
        <v>2534090</v>
      </c>
      <c r="Q10" s="810">
        <v>2.2698334481507536E-2</v>
      </c>
      <c r="R10" s="419">
        <v>0.1934210644052439</v>
      </c>
    </row>
    <row r="11" spans="1:18">
      <c r="A11" s="1923"/>
      <c r="B11" s="1924"/>
      <c r="C11" s="1925"/>
      <c r="D11" s="303"/>
      <c r="E11" s="303"/>
      <c r="F11" s="304"/>
      <c r="G11" s="415"/>
      <c r="H11" s="416"/>
      <c r="K11" s="1948"/>
      <c r="L11" s="1915"/>
      <c r="M11" s="1929"/>
      <c r="N11" s="302"/>
      <c r="O11" s="303"/>
      <c r="P11" s="303"/>
      <c r="Q11" s="809"/>
      <c r="R11" s="416"/>
    </row>
    <row r="12" spans="1:18" ht="15">
      <c r="A12" s="1917" t="s">
        <v>589</v>
      </c>
      <c r="B12" s="1918"/>
      <c r="C12" s="1919"/>
      <c r="D12" s="308">
        <v>39176944</v>
      </c>
      <c r="E12" s="308">
        <v>39320740</v>
      </c>
      <c r="F12" s="309">
        <v>36312029</v>
      </c>
      <c r="G12" s="418">
        <v>-7.6517150999701425E-2</v>
      </c>
      <c r="H12" s="419">
        <v>-7.3127577281168227E-2</v>
      </c>
      <c r="K12" s="1923" t="s">
        <v>289</v>
      </c>
      <c r="L12" s="1924"/>
      <c r="M12" s="1925"/>
      <c r="N12" s="296">
        <v>-622982</v>
      </c>
      <c r="O12" s="297">
        <v>-229804</v>
      </c>
      <c r="P12" s="297">
        <v>-350681</v>
      </c>
      <c r="Q12" s="809">
        <v>0.52600041774729767</v>
      </c>
      <c r="R12" s="416">
        <v>-0.4370928855087306</v>
      </c>
    </row>
    <row r="13" spans="1:18">
      <c r="A13" s="1923"/>
      <c r="B13" s="1924"/>
      <c r="C13" s="1925"/>
      <c r="D13" s="303"/>
      <c r="E13" s="303"/>
      <c r="F13" s="304"/>
      <c r="G13" s="415"/>
      <c r="H13" s="416"/>
      <c r="K13" s="1923" t="s">
        <v>290</v>
      </c>
      <c r="L13" s="1924"/>
      <c r="M13" s="1925"/>
      <c r="N13" s="296">
        <v>65335</v>
      </c>
      <c r="O13" s="297">
        <v>103022</v>
      </c>
      <c r="P13" s="297">
        <v>93091</v>
      </c>
      <c r="Q13" s="809">
        <v>-9.6396886101997634E-2</v>
      </c>
      <c r="R13" s="416">
        <v>0.42482589729853831</v>
      </c>
    </row>
    <row r="14" spans="1:18" ht="15">
      <c r="A14" s="1933" t="s">
        <v>220</v>
      </c>
      <c r="B14" s="1934"/>
      <c r="C14" s="1935"/>
      <c r="D14" s="297">
        <v>1769690</v>
      </c>
      <c r="E14" s="297">
        <v>1766948</v>
      </c>
      <c r="F14" s="298">
        <v>1516855</v>
      </c>
      <c r="G14" s="415">
        <v>-0.14153953596823449</v>
      </c>
      <c r="H14" s="416">
        <v>-0.14286965513734043</v>
      </c>
      <c r="K14" s="1939" t="s">
        <v>543</v>
      </c>
      <c r="L14" s="1940"/>
      <c r="M14" s="1941"/>
      <c r="N14" s="369">
        <v>-557647</v>
      </c>
      <c r="O14" s="444">
        <v>-126782</v>
      </c>
      <c r="P14" s="444">
        <v>-257590</v>
      </c>
      <c r="Q14" s="445">
        <v>1.0317552964931931</v>
      </c>
      <c r="R14" s="365">
        <v>-0.53807695549334977</v>
      </c>
    </row>
    <row r="15" spans="1:18" ht="15">
      <c r="A15" s="1923"/>
      <c r="B15" s="1924"/>
      <c r="C15" s="1925"/>
      <c r="D15" s="303"/>
      <c r="E15" s="303"/>
      <c r="F15" s="304"/>
      <c r="G15" s="415"/>
      <c r="H15" s="416"/>
      <c r="K15" s="1942"/>
      <c r="L15" s="1943"/>
      <c r="M15" s="1944"/>
      <c r="N15" s="373"/>
      <c r="O15" s="859"/>
      <c r="P15" s="859"/>
      <c r="Q15" s="809"/>
      <c r="R15" s="416"/>
    </row>
    <row r="16" spans="1:18" ht="15">
      <c r="A16" s="1923" t="s">
        <v>224</v>
      </c>
      <c r="B16" s="1924"/>
      <c r="C16" s="1925"/>
      <c r="D16" s="297">
        <v>8083128</v>
      </c>
      <c r="E16" s="297">
        <v>5928497</v>
      </c>
      <c r="F16" s="298">
        <v>4628870</v>
      </c>
      <c r="G16" s="415">
        <v>-0.21921694486815124</v>
      </c>
      <c r="H16" s="416">
        <v>-0.42734174195930091</v>
      </c>
      <c r="K16" s="1939" t="s">
        <v>590</v>
      </c>
      <c r="L16" s="1940"/>
      <c r="M16" s="1941"/>
      <c r="N16" s="369">
        <v>1565736</v>
      </c>
      <c r="O16" s="444">
        <v>2351065</v>
      </c>
      <c r="P16" s="444">
        <v>2276500</v>
      </c>
      <c r="Q16" s="445">
        <v>-3.1715414078300683E-2</v>
      </c>
      <c r="R16" s="365">
        <v>0.45394881384856706</v>
      </c>
    </row>
    <row r="17" spans="1:18" ht="15">
      <c r="A17" s="1923" t="s">
        <v>225</v>
      </c>
      <c r="B17" s="1924"/>
      <c r="C17" s="1925"/>
      <c r="D17" s="297">
        <v>45681969</v>
      </c>
      <c r="E17" s="297">
        <v>34758443</v>
      </c>
      <c r="F17" s="298">
        <v>35452509</v>
      </c>
      <c r="G17" s="415">
        <v>1.9968270730653843E-2</v>
      </c>
      <c r="H17" s="416">
        <v>-0.22392773831618334</v>
      </c>
      <c r="K17" s="1939"/>
      <c r="L17" s="1940"/>
      <c r="M17" s="1941"/>
      <c r="N17" s="312"/>
      <c r="O17" s="313"/>
      <c r="P17" s="313"/>
      <c r="Q17" s="809"/>
      <c r="R17" s="416"/>
    </row>
    <row r="18" spans="1:18" ht="15">
      <c r="A18" s="1923" t="s">
        <v>226</v>
      </c>
      <c r="B18" s="1924"/>
      <c r="C18" s="1925"/>
      <c r="D18" s="297">
        <v>5647635</v>
      </c>
      <c r="E18" s="297">
        <v>8265559</v>
      </c>
      <c r="F18" s="298">
        <v>8064050</v>
      </c>
      <c r="G18" s="415">
        <v>-2.4379355346686171E-2</v>
      </c>
      <c r="H18" s="416">
        <v>0.42786316750285741</v>
      </c>
      <c r="K18" s="1926" t="s">
        <v>591</v>
      </c>
      <c r="L18" s="1927"/>
      <c r="M18" s="1928"/>
      <c r="N18" s="302"/>
      <c r="O18" s="303"/>
      <c r="P18" s="303"/>
      <c r="Q18" s="809"/>
      <c r="R18" s="416"/>
    </row>
    <row r="19" spans="1:18">
      <c r="A19" s="1923"/>
      <c r="B19" s="1924"/>
      <c r="C19" s="1925"/>
      <c r="D19" s="303"/>
      <c r="E19" s="303"/>
      <c r="F19" s="304"/>
      <c r="G19" s="415"/>
      <c r="H19" s="416"/>
      <c r="K19" s="305"/>
      <c r="L19" s="1915" t="s">
        <v>592</v>
      </c>
      <c r="M19" s="1929"/>
      <c r="N19" s="296">
        <v>830771</v>
      </c>
      <c r="O19" s="297">
        <v>924161</v>
      </c>
      <c r="P19" s="297">
        <v>891031</v>
      </c>
      <c r="Q19" s="809">
        <v>-3.5848731985011269E-2</v>
      </c>
      <c r="R19" s="416">
        <v>7.2535030712434598E-2</v>
      </c>
    </row>
    <row r="20" spans="1:18">
      <c r="A20" s="1923" t="s">
        <v>27</v>
      </c>
      <c r="B20" s="1924"/>
      <c r="C20" s="1925"/>
      <c r="D20" s="297">
        <v>137031239</v>
      </c>
      <c r="E20" s="297">
        <v>147597412</v>
      </c>
      <c r="F20" s="298">
        <v>144621513</v>
      </c>
      <c r="G20" s="415">
        <v>-2.0162270866917367E-2</v>
      </c>
      <c r="H20" s="416">
        <v>5.5390829531943443E-2</v>
      </c>
      <c r="K20" s="305"/>
      <c r="L20" s="1915" t="s">
        <v>303</v>
      </c>
      <c r="M20" s="1929"/>
      <c r="N20" s="296">
        <v>179889</v>
      </c>
      <c r="O20" s="297">
        <v>269354</v>
      </c>
      <c r="P20" s="297">
        <v>262196</v>
      </c>
      <c r="Q20" s="809">
        <v>-2.6574693525991816E-2</v>
      </c>
      <c r="R20" s="416">
        <v>0.45754326278983148</v>
      </c>
    </row>
    <row r="21" spans="1:18" ht="16.5">
      <c r="A21" s="318"/>
      <c r="B21" s="1915" t="s">
        <v>593</v>
      </c>
      <c r="C21" s="1929"/>
      <c r="D21" s="297">
        <v>132162756</v>
      </c>
      <c r="E21" s="297">
        <v>142046154</v>
      </c>
      <c r="F21" s="298">
        <v>138748514</v>
      </c>
      <c r="G21" s="415">
        <v>-2.3215271284289754E-2</v>
      </c>
      <c r="H21" s="416">
        <v>4.9830664850844968E-2</v>
      </c>
      <c r="K21" s="305"/>
      <c r="L21" s="1915" t="s">
        <v>594</v>
      </c>
      <c r="M21" s="1929"/>
      <c r="N21" s="296">
        <v>16287</v>
      </c>
      <c r="O21" s="297">
        <v>2550</v>
      </c>
      <c r="P21" s="297">
        <v>-56866</v>
      </c>
      <c r="Q21" s="809" t="s">
        <v>333</v>
      </c>
      <c r="R21" s="416" t="s">
        <v>333</v>
      </c>
    </row>
    <row r="22" spans="1:18" ht="16.5">
      <c r="A22" s="318"/>
      <c r="B22" s="1924" t="s">
        <v>595</v>
      </c>
      <c r="C22" s="1925"/>
      <c r="D22" s="297">
        <v>4868483</v>
      </c>
      <c r="E22" s="297">
        <v>5551258</v>
      </c>
      <c r="F22" s="298">
        <v>5872999</v>
      </c>
      <c r="G22" s="415">
        <v>5.7958214156142628E-2</v>
      </c>
      <c r="H22" s="416">
        <v>0.20633039080140569</v>
      </c>
      <c r="K22" s="305"/>
      <c r="L22" s="1915" t="s">
        <v>596</v>
      </c>
      <c r="M22" s="1929"/>
      <c r="N22" s="296">
        <v>29405</v>
      </c>
      <c r="O22" s="297">
        <v>13224</v>
      </c>
      <c r="P22" s="297">
        <v>24014</v>
      </c>
      <c r="Q22" s="809">
        <v>0.81594071385359956</v>
      </c>
      <c r="R22" s="416">
        <v>-0.18333616731848326</v>
      </c>
    </row>
    <row r="23" spans="1:18">
      <c r="A23" s="318"/>
      <c r="B23" s="1924" t="s">
        <v>597</v>
      </c>
      <c r="C23" s="1925"/>
      <c r="D23" s="297">
        <v>-9744298</v>
      </c>
      <c r="E23" s="297">
        <v>-8477308</v>
      </c>
      <c r="F23" s="298">
        <v>-8262383</v>
      </c>
      <c r="G23" s="415">
        <v>-2.5352977619782131E-2</v>
      </c>
      <c r="H23" s="416">
        <v>-0.15208022168451746</v>
      </c>
      <c r="K23" s="305"/>
      <c r="L23" s="1915" t="s">
        <v>331</v>
      </c>
      <c r="M23" s="1929"/>
      <c r="N23" s="296">
        <v>69723</v>
      </c>
      <c r="O23" s="297">
        <v>27049</v>
      </c>
      <c r="P23" s="297">
        <v>-138</v>
      </c>
      <c r="Q23" s="809">
        <v>-1.0051018521941661</v>
      </c>
      <c r="R23" s="416">
        <v>-1.0019792607891227</v>
      </c>
    </row>
    <row r="24" spans="1:18">
      <c r="A24" s="1923" t="s">
        <v>598</v>
      </c>
      <c r="B24" s="1924"/>
      <c r="C24" s="1925"/>
      <c r="D24" s="297">
        <v>127286941</v>
      </c>
      <c r="E24" s="297">
        <v>139120104</v>
      </c>
      <c r="F24" s="298">
        <v>136359130</v>
      </c>
      <c r="G24" s="415">
        <v>-1.9845974238202124E-2</v>
      </c>
      <c r="H24" s="416">
        <v>7.1273525223612688E-2</v>
      </c>
      <c r="K24" s="305"/>
      <c r="L24" s="1915" t="s">
        <v>332</v>
      </c>
      <c r="M24" s="1929"/>
      <c r="N24" s="296">
        <v>-5536</v>
      </c>
      <c r="O24" s="297">
        <v>-8923</v>
      </c>
      <c r="P24" s="297">
        <v>-25390</v>
      </c>
      <c r="Q24" s="809" t="s">
        <v>333</v>
      </c>
      <c r="R24" s="416" t="s">
        <v>333</v>
      </c>
    </row>
    <row r="25" spans="1:18">
      <c r="A25" s="1923"/>
      <c r="B25" s="1924"/>
      <c r="C25" s="1925"/>
      <c r="D25" s="303"/>
      <c r="E25" s="303"/>
      <c r="F25" s="304"/>
      <c r="G25" s="415"/>
      <c r="H25" s="416"/>
      <c r="K25" s="305"/>
      <c r="L25" s="1924" t="s">
        <v>599</v>
      </c>
      <c r="M25" s="1925"/>
      <c r="N25" s="296">
        <v>73991</v>
      </c>
      <c r="O25" s="297">
        <v>74544</v>
      </c>
      <c r="P25" s="297">
        <v>147902</v>
      </c>
      <c r="Q25" s="809">
        <v>0.98408993346211637</v>
      </c>
      <c r="R25" s="416">
        <v>0.99891878742009166</v>
      </c>
    </row>
    <row r="26" spans="1:18" ht="17.25">
      <c r="A26" s="1923" t="s">
        <v>600</v>
      </c>
      <c r="B26" s="1924"/>
      <c r="C26" s="1925"/>
      <c r="D26" s="297">
        <v>888420</v>
      </c>
      <c r="E26" s="297">
        <v>974664</v>
      </c>
      <c r="F26" s="298">
        <v>856337</v>
      </c>
      <c r="G26" s="415">
        <v>-0.12140286293532951</v>
      </c>
      <c r="H26" s="416">
        <v>-3.6112424303820265E-2</v>
      </c>
      <c r="K26" s="295"/>
      <c r="L26" s="569" t="s">
        <v>601</v>
      </c>
      <c r="M26" s="314"/>
      <c r="N26" s="307">
        <v>1194530</v>
      </c>
      <c r="O26" s="308">
        <v>1301959</v>
      </c>
      <c r="P26" s="308">
        <v>1242749</v>
      </c>
      <c r="Q26" s="810">
        <v>-4.5477622567223701E-2</v>
      </c>
      <c r="R26" s="419">
        <v>4.0366503980645105E-2</v>
      </c>
    </row>
    <row r="27" spans="1:18" ht="15">
      <c r="A27" s="1923" t="s">
        <v>602</v>
      </c>
      <c r="B27" s="1924"/>
      <c r="C27" s="1925"/>
      <c r="D27" s="297">
        <v>981379</v>
      </c>
      <c r="E27" s="297">
        <v>1198379</v>
      </c>
      <c r="F27" s="298">
        <v>1166096</v>
      </c>
      <c r="G27" s="415">
        <v>-2.6938889950508145E-2</v>
      </c>
      <c r="H27" s="416">
        <v>0.18822187962041168</v>
      </c>
      <c r="K27" s="1942"/>
      <c r="L27" s="1943"/>
      <c r="M27" s="1944"/>
      <c r="N27" s="302"/>
      <c r="O27" s="303"/>
      <c r="P27" s="303"/>
      <c r="Q27" s="809"/>
      <c r="R27" s="416"/>
    </row>
    <row r="28" spans="1:18" ht="15">
      <c r="A28" s="1923" t="s">
        <v>603</v>
      </c>
      <c r="B28" s="1924"/>
      <c r="C28" s="1925"/>
      <c r="D28" s="297">
        <v>827807</v>
      </c>
      <c r="E28" s="297">
        <v>921103</v>
      </c>
      <c r="F28" s="298">
        <v>873505</v>
      </c>
      <c r="G28" s="415">
        <v>-5.1675002686995916E-2</v>
      </c>
      <c r="H28" s="416">
        <v>5.5203688782530229E-2</v>
      </c>
      <c r="K28" s="1942" t="s">
        <v>19</v>
      </c>
      <c r="L28" s="1943"/>
      <c r="M28" s="1944"/>
      <c r="N28" s="302"/>
      <c r="O28" s="303"/>
      <c r="P28" s="303"/>
      <c r="Q28" s="809"/>
      <c r="R28" s="416"/>
    </row>
    <row r="29" spans="1:18" ht="16.5">
      <c r="A29" s="1923" t="s">
        <v>604</v>
      </c>
      <c r="B29" s="1924"/>
      <c r="C29" s="1925"/>
      <c r="D29" s="297">
        <v>1996860</v>
      </c>
      <c r="E29" s="297">
        <v>1895196</v>
      </c>
      <c r="F29" s="298">
        <v>1864825</v>
      </c>
      <c r="G29" s="415">
        <v>-1.6025255435321729E-2</v>
      </c>
      <c r="H29" s="416">
        <v>-6.6121310457418148E-2</v>
      </c>
      <c r="K29" s="305"/>
      <c r="L29" s="1915" t="s">
        <v>605</v>
      </c>
      <c r="M29" s="1929"/>
      <c r="N29" s="296">
        <v>643928</v>
      </c>
      <c r="O29" s="297">
        <v>712087</v>
      </c>
      <c r="P29" s="297">
        <v>690536</v>
      </c>
      <c r="Q29" s="809">
        <v>-3.0264560369730104E-2</v>
      </c>
      <c r="R29" s="416">
        <v>7.2380763066678261E-2</v>
      </c>
    </row>
    <row r="30" spans="1:18">
      <c r="A30" s="1923" t="s">
        <v>606</v>
      </c>
      <c r="B30" s="1924"/>
      <c r="C30" s="1925"/>
      <c r="D30" s="297">
        <v>532584</v>
      </c>
      <c r="E30" s="297">
        <v>532404</v>
      </c>
      <c r="F30" s="298">
        <v>524448</v>
      </c>
      <c r="G30" s="415">
        <v>-1.4943539116911217E-2</v>
      </c>
      <c r="H30" s="416">
        <v>-1.5276463431120725E-2</v>
      </c>
      <c r="K30" s="305"/>
      <c r="L30" s="1915" t="s">
        <v>340</v>
      </c>
      <c r="M30" s="1929"/>
      <c r="N30" s="296">
        <v>-623353</v>
      </c>
      <c r="O30" s="297">
        <v>-509278</v>
      </c>
      <c r="P30" s="297">
        <v>-478506</v>
      </c>
      <c r="Q30" s="809">
        <v>-6.0422794622976055E-2</v>
      </c>
      <c r="R30" s="416">
        <v>-0.23236753492804238</v>
      </c>
    </row>
    <row r="31" spans="1:18" ht="16.5">
      <c r="A31" s="1923" t="s">
        <v>607</v>
      </c>
      <c r="B31" s="1924"/>
      <c r="C31" s="1925"/>
      <c r="D31" s="297">
        <v>620603</v>
      </c>
      <c r="E31" s="297">
        <v>658697</v>
      </c>
      <c r="F31" s="298">
        <v>629009</v>
      </c>
      <c r="G31" s="415">
        <v>-4.5070798865032027E-2</v>
      </c>
      <c r="H31" s="416">
        <v>1.3544891017284802E-2</v>
      </c>
      <c r="K31" s="305"/>
      <c r="L31" s="1915" t="s">
        <v>608</v>
      </c>
      <c r="M31" s="1929"/>
      <c r="N31" s="296">
        <v>-85822</v>
      </c>
      <c r="O31" s="297">
        <v>-75152</v>
      </c>
      <c r="P31" s="297">
        <v>-70484</v>
      </c>
      <c r="Q31" s="809">
        <v>-6.2114115392803919E-2</v>
      </c>
      <c r="R31" s="416">
        <v>-0.17871874344573652</v>
      </c>
    </row>
    <row r="32" spans="1:18" ht="15">
      <c r="A32" s="1923" t="s">
        <v>609</v>
      </c>
      <c r="B32" s="1924"/>
      <c r="C32" s="1925"/>
      <c r="D32" s="297">
        <v>2599291</v>
      </c>
      <c r="E32" s="297">
        <v>2710080</v>
      </c>
      <c r="F32" s="298">
        <v>2703238</v>
      </c>
      <c r="G32" s="415">
        <v>-2.5246487188570078E-3</v>
      </c>
      <c r="H32" s="416">
        <v>3.9990520491934148E-2</v>
      </c>
      <c r="K32" s="295"/>
      <c r="L32" s="811" t="s">
        <v>342</v>
      </c>
      <c r="M32" s="314"/>
      <c r="N32" s="307">
        <v>-65247</v>
      </c>
      <c r="O32" s="308">
        <v>127657</v>
      </c>
      <c r="P32" s="308">
        <v>141546</v>
      </c>
      <c r="Q32" s="810">
        <v>0.10879936078710921</v>
      </c>
      <c r="R32" s="419" t="s">
        <v>333</v>
      </c>
    </row>
    <row r="33" spans="1:18" ht="17.25">
      <c r="A33" s="1923" t="s">
        <v>610</v>
      </c>
      <c r="B33" s="1924"/>
      <c r="C33" s="1925"/>
      <c r="D33" s="297">
        <v>8109764</v>
      </c>
      <c r="E33" s="297">
        <v>6771170</v>
      </c>
      <c r="F33" s="298">
        <v>6949490</v>
      </c>
      <c r="G33" s="415">
        <v>2.6335182841370104E-2</v>
      </c>
      <c r="H33" s="416">
        <v>-0.14307124103734709</v>
      </c>
      <c r="K33" s="1926"/>
      <c r="L33" s="1927"/>
      <c r="M33" s="1928"/>
      <c r="N33" s="302"/>
      <c r="O33" s="303"/>
      <c r="P33" s="303"/>
      <c r="Q33" s="299"/>
      <c r="R33" s="300"/>
    </row>
    <row r="34" spans="1:18" ht="15">
      <c r="A34" s="1923"/>
      <c r="B34" s="1924"/>
      <c r="C34" s="1925"/>
      <c r="D34" s="303"/>
      <c r="E34" s="303"/>
      <c r="F34" s="304"/>
      <c r="G34" s="415"/>
      <c r="H34" s="416"/>
      <c r="K34" s="1942" t="s">
        <v>611</v>
      </c>
      <c r="L34" s="1943"/>
      <c r="M34" s="1944"/>
      <c r="N34" s="302"/>
      <c r="O34" s="303"/>
      <c r="P34" s="303"/>
      <c r="Q34" s="809"/>
      <c r="R34" s="416"/>
    </row>
    <row r="35" spans="1:18" ht="15">
      <c r="A35" s="1917" t="s">
        <v>612</v>
      </c>
      <c r="B35" s="1918"/>
      <c r="C35" s="1919"/>
      <c r="D35" s="308">
        <v>244203015</v>
      </c>
      <c r="E35" s="308">
        <v>244821984</v>
      </c>
      <c r="F35" s="309">
        <v>237900391</v>
      </c>
      <c r="G35" s="418">
        <v>-2.8271942277863414E-2</v>
      </c>
      <c r="H35" s="419">
        <v>-2.5808952440656802E-2</v>
      </c>
      <c r="K35" s="305"/>
      <c r="L35" s="1915" t="s">
        <v>613</v>
      </c>
      <c r="M35" s="1929"/>
      <c r="N35" s="296">
        <v>-857559</v>
      </c>
      <c r="O35" s="297">
        <v>-1013176</v>
      </c>
      <c r="P35" s="297">
        <v>-977953</v>
      </c>
      <c r="Q35" s="809">
        <v>-3.4764937187615974E-2</v>
      </c>
      <c r="R35" s="416">
        <v>0.14039150659021712</v>
      </c>
    </row>
    <row r="36" spans="1:18">
      <c r="A36" s="1923"/>
      <c r="B36" s="1924"/>
      <c r="C36" s="1925"/>
      <c r="D36" s="303"/>
      <c r="E36" s="303"/>
      <c r="F36" s="304"/>
      <c r="G36" s="415"/>
      <c r="H36" s="416"/>
      <c r="K36" s="305"/>
      <c r="L36" s="1924" t="s">
        <v>359</v>
      </c>
      <c r="M36" s="1925"/>
      <c r="N36" s="296">
        <v>-580842</v>
      </c>
      <c r="O36" s="297">
        <v>-899290</v>
      </c>
      <c r="P36" s="297">
        <v>-725539</v>
      </c>
      <c r="Q36" s="809">
        <v>-0.19320908716876647</v>
      </c>
      <c r="R36" s="416">
        <v>0.24911593858570832</v>
      </c>
    </row>
    <row r="37" spans="1:18" ht="15">
      <c r="A37" s="1920" t="s">
        <v>614</v>
      </c>
      <c r="B37" s="1921"/>
      <c r="C37" s="1922"/>
      <c r="D37" s="303"/>
      <c r="E37" s="303"/>
      <c r="F37" s="304"/>
      <c r="G37" s="415"/>
      <c r="H37" s="416"/>
      <c r="K37" s="305"/>
      <c r="L37" s="1915" t="s">
        <v>360</v>
      </c>
      <c r="M37" s="1929"/>
      <c r="N37" s="296">
        <v>-166765</v>
      </c>
      <c r="O37" s="297">
        <v>-181660</v>
      </c>
      <c r="P37" s="297">
        <v>-164514</v>
      </c>
      <c r="Q37" s="809">
        <v>-9.4385115050093588E-2</v>
      </c>
      <c r="R37" s="416">
        <v>-1.3498036158666387E-2</v>
      </c>
    </row>
    <row r="38" spans="1:18" ht="15">
      <c r="A38" s="1926" t="s">
        <v>28</v>
      </c>
      <c r="B38" s="1927"/>
      <c r="C38" s="1928"/>
      <c r="D38" s="303"/>
      <c r="E38" s="303"/>
      <c r="F38" s="304"/>
      <c r="G38" s="415"/>
      <c r="H38" s="416"/>
      <c r="K38" s="305"/>
      <c r="L38" s="1924" t="s">
        <v>615</v>
      </c>
      <c r="M38" s="1925"/>
      <c r="N38" s="336">
        <v>0</v>
      </c>
      <c r="O38" s="861">
        <v>0</v>
      </c>
      <c r="P38" s="861">
        <v>0</v>
      </c>
      <c r="Q38" s="809" t="s">
        <v>333</v>
      </c>
      <c r="R38" s="416" t="s">
        <v>333</v>
      </c>
    </row>
    <row r="39" spans="1:18">
      <c r="A39" s="318"/>
      <c r="B39" s="1924" t="s">
        <v>586</v>
      </c>
      <c r="C39" s="1925"/>
      <c r="D39" s="297">
        <v>48469215</v>
      </c>
      <c r="E39" s="297">
        <v>51851206</v>
      </c>
      <c r="F39" s="298">
        <v>50939859</v>
      </c>
      <c r="G39" s="415">
        <v>-1.7576196781228192E-2</v>
      </c>
      <c r="H39" s="416">
        <v>5.0973468417014799E-2</v>
      </c>
      <c r="K39" s="305"/>
      <c r="L39" s="1950" t="s">
        <v>361</v>
      </c>
      <c r="M39" s="1951"/>
      <c r="N39" s="296">
        <v>-13906</v>
      </c>
      <c r="O39" s="297">
        <v>-13965</v>
      </c>
      <c r="P39" s="297">
        <v>-7691</v>
      </c>
      <c r="Q39" s="809">
        <v>-0.44926602219835304</v>
      </c>
      <c r="R39" s="416">
        <v>-0.44692938300014384</v>
      </c>
    </row>
    <row r="40" spans="1:18">
      <c r="A40" s="318"/>
      <c r="B40" s="1924" t="s">
        <v>588</v>
      </c>
      <c r="C40" s="1925"/>
      <c r="D40" s="297">
        <v>100157124</v>
      </c>
      <c r="E40" s="297">
        <v>98489656</v>
      </c>
      <c r="F40" s="298">
        <v>96976105</v>
      </c>
      <c r="G40" s="415">
        <v>-1.5367613833477092E-2</v>
      </c>
      <c r="H40" s="416">
        <v>-3.1760286966706429E-2</v>
      </c>
      <c r="K40" s="305"/>
      <c r="L40" s="1915" t="s">
        <v>616</v>
      </c>
      <c r="M40" s="1929"/>
      <c r="N40" s="296">
        <v>-61199</v>
      </c>
      <c r="O40" s="297">
        <v>-113483</v>
      </c>
      <c r="P40" s="297">
        <v>-74485</v>
      </c>
      <c r="Q40" s="809">
        <v>-0.34364618489112908</v>
      </c>
      <c r="R40" s="416">
        <v>0.21709505057272177</v>
      </c>
    </row>
    <row r="41" spans="1:18" ht="15">
      <c r="A41" s="318"/>
      <c r="B41" s="1927" t="s">
        <v>617</v>
      </c>
      <c r="C41" s="1928"/>
      <c r="D41" s="297">
        <v>148626339</v>
      </c>
      <c r="E41" s="297">
        <v>150340862</v>
      </c>
      <c r="F41" s="298">
        <v>147915964</v>
      </c>
      <c r="G41" s="415">
        <v>-1.6129334152680329E-2</v>
      </c>
      <c r="H41" s="416">
        <v>-4.7796037013331802E-3</v>
      </c>
      <c r="K41" s="295"/>
      <c r="L41" s="426" t="s">
        <v>611</v>
      </c>
      <c r="M41" s="427"/>
      <c r="N41" s="307">
        <v>-1680271</v>
      </c>
      <c r="O41" s="308">
        <v>-2221574</v>
      </c>
      <c r="P41" s="308">
        <v>-1950182</v>
      </c>
      <c r="Q41" s="810">
        <v>-0.12216203466551193</v>
      </c>
      <c r="R41" s="419">
        <v>0.16063539750433115</v>
      </c>
    </row>
    <row r="42" spans="1:18" ht="15">
      <c r="A42" s="1923"/>
      <c r="B42" s="1924"/>
      <c r="C42" s="1925"/>
      <c r="D42" s="303"/>
      <c r="E42" s="303"/>
      <c r="F42" s="304"/>
      <c r="G42" s="415"/>
      <c r="H42" s="416"/>
      <c r="K42" s="1926"/>
      <c r="L42" s="1927"/>
      <c r="M42" s="1928"/>
      <c r="N42" s="302"/>
      <c r="O42" s="303"/>
      <c r="P42" s="303"/>
      <c r="Q42" s="299"/>
      <c r="R42" s="300"/>
    </row>
    <row r="43" spans="1:18" ht="15">
      <c r="A43" s="1923" t="s">
        <v>618</v>
      </c>
      <c r="B43" s="1924"/>
      <c r="C43" s="1925"/>
      <c r="D43" s="297">
        <v>26657010</v>
      </c>
      <c r="E43" s="297">
        <v>22013866</v>
      </c>
      <c r="F43" s="298">
        <v>19388995</v>
      </c>
      <c r="G43" s="415">
        <v>-0.11923716624785488</v>
      </c>
      <c r="H43" s="416">
        <v>-0.27264929562617862</v>
      </c>
      <c r="K43" s="1952" t="s">
        <v>21</v>
      </c>
      <c r="L43" s="1953"/>
      <c r="M43" s="1954"/>
      <c r="N43" s="307">
        <v>1014748</v>
      </c>
      <c r="O43" s="308">
        <v>1559107</v>
      </c>
      <c r="P43" s="308">
        <v>1710613</v>
      </c>
      <c r="Q43" s="810">
        <v>9.7174857145789217E-2</v>
      </c>
      <c r="R43" s="419">
        <v>0.68575153634202779</v>
      </c>
    </row>
    <row r="44" spans="1:18" ht="15">
      <c r="A44" s="318"/>
      <c r="B44" s="1924" t="s">
        <v>229</v>
      </c>
      <c r="C44" s="1925"/>
      <c r="D44" s="297">
        <v>24303193</v>
      </c>
      <c r="E44" s="297">
        <v>19692474</v>
      </c>
      <c r="F44" s="298">
        <v>17532350</v>
      </c>
      <c r="G44" s="415">
        <v>-0.10969287048442973</v>
      </c>
      <c r="H44" s="416">
        <v>-0.27859890673624654</v>
      </c>
      <c r="K44" s="1952"/>
      <c r="L44" s="1953"/>
      <c r="M44" s="1954"/>
      <c r="N44" s="302"/>
      <c r="O44" s="303"/>
      <c r="P44" s="303"/>
      <c r="Q44" s="809"/>
      <c r="R44" s="416"/>
    </row>
    <row r="45" spans="1:18">
      <c r="A45" s="318"/>
      <c r="B45" s="1924" t="s">
        <v>619</v>
      </c>
      <c r="C45" s="1925"/>
      <c r="D45" s="297">
        <v>1159587</v>
      </c>
      <c r="E45" s="297">
        <v>1296277</v>
      </c>
      <c r="F45" s="298">
        <v>1218028</v>
      </c>
      <c r="G45" s="415">
        <v>-6.0364412853117042E-2</v>
      </c>
      <c r="H45" s="416">
        <v>5.0398115880912774E-2</v>
      </c>
      <c r="K45" s="305"/>
      <c r="L45" s="1915" t="s">
        <v>22</v>
      </c>
      <c r="M45" s="1929"/>
      <c r="N45" s="296">
        <v>-337599</v>
      </c>
      <c r="O45" s="297">
        <v>-471860</v>
      </c>
      <c r="P45" s="297">
        <v>-546001</v>
      </c>
      <c r="Q45" s="809">
        <v>0.15712499470181834</v>
      </c>
      <c r="R45" s="416">
        <v>0.61730633088368148</v>
      </c>
    </row>
    <row r="46" spans="1:18">
      <c r="A46" s="318"/>
      <c r="B46" s="1924" t="s">
        <v>620</v>
      </c>
      <c r="C46" s="1925"/>
      <c r="D46" s="297">
        <v>1194230</v>
      </c>
      <c r="E46" s="297">
        <v>1025115</v>
      </c>
      <c r="F46" s="298">
        <v>638617</v>
      </c>
      <c r="G46" s="415">
        <v>-0.3770289187066817</v>
      </c>
      <c r="H46" s="416">
        <v>-0.46524790032070873</v>
      </c>
      <c r="K46" s="1948"/>
      <c r="L46" s="1915"/>
      <c r="M46" s="1929"/>
      <c r="N46" s="302"/>
      <c r="O46" s="303"/>
      <c r="P46" s="303"/>
      <c r="Q46" s="809"/>
      <c r="R46" s="416"/>
    </row>
    <row r="47" spans="1:18" ht="15">
      <c r="A47" s="1923"/>
      <c r="B47" s="1924"/>
      <c r="C47" s="1925"/>
      <c r="D47" s="303"/>
      <c r="E47" s="303"/>
      <c r="F47" s="304"/>
      <c r="G47" s="415"/>
      <c r="H47" s="416"/>
      <c r="K47" s="1942" t="s">
        <v>23</v>
      </c>
      <c r="L47" s="1943"/>
      <c r="M47" s="1944"/>
      <c r="N47" s="307">
        <v>677149</v>
      </c>
      <c r="O47" s="308">
        <v>1087247</v>
      </c>
      <c r="P47" s="308">
        <v>1164612</v>
      </c>
      <c r="Q47" s="810">
        <v>7.1156784061027531E-2</v>
      </c>
      <c r="R47" s="419">
        <v>0.71987553699407369</v>
      </c>
    </row>
    <row r="48" spans="1:18">
      <c r="A48" s="1923" t="s">
        <v>228</v>
      </c>
      <c r="B48" s="1924"/>
      <c r="C48" s="1925"/>
      <c r="D48" s="297">
        <v>5305933</v>
      </c>
      <c r="E48" s="297">
        <v>7212946</v>
      </c>
      <c r="F48" s="298">
        <v>6362990</v>
      </c>
      <c r="G48" s="415">
        <v>-0.11783756595432712</v>
      </c>
      <c r="H48" s="416">
        <v>0.19922170144251727</v>
      </c>
      <c r="K48" s="1948" t="s">
        <v>24</v>
      </c>
      <c r="L48" s="1915"/>
      <c r="M48" s="1929"/>
      <c r="N48" s="296">
        <v>16351</v>
      </c>
      <c r="O48" s="297">
        <v>26631</v>
      </c>
      <c r="P48" s="297">
        <v>27786</v>
      </c>
      <c r="Q48" s="809">
        <v>4.3370508054522923E-2</v>
      </c>
      <c r="R48" s="416">
        <v>0.69934560577334715</v>
      </c>
    </row>
    <row r="49" spans="1:18" ht="15.75" thickBot="1">
      <c r="A49" s="1923" t="s">
        <v>231</v>
      </c>
      <c r="B49" s="1924"/>
      <c r="C49" s="1925"/>
      <c r="D49" s="297">
        <v>17863198</v>
      </c>
      <c r="E49" s="297">
        <v>17078829</v>
      </c>
      <c r="F49" s="298">
        <v>16044671</v>
      </c>
      <c r="G49" s="415">
        <v>-6.0552043702762057E-2</v>
      </c>
      <c r="H49" s="416">
        <v>-0.10180299182710734</v>
      </c>
      <c r="K49" s="1912" t="s">
        <v>25</v>
      </c>
      <c r="L49" s="1913"/>
      <c r="M49" s="1914"/>
      <c r="N49" s="339">
        <v>660798</v>
      </c>
      <c r="O49" s="340">
        <v>1060616</v>
      </c>
      <c r="P49" s="340">
        <v>1136826</v>
      </c>
      <c r="Q49" s="812">
        <v>7.1854469478114608E-2</v>
      </c>
      <c r="R49" s="813">
        <v>0.72038353626978291</v>
      </c>
    </row>
    <row r="50" spans="1:18" ht="15" customHeight="1">
      <c r="A50" s="1923" t="s">
        <v>621</v>
      </c>
      <c r="B50" s="1924"/>
      <c r="C50" s="1925"/>
      <c r="D50" s="297">
        <v>532584</v>
      </c>
      <c r="E50" s="297">
        <v>532404</v>
      </c>
      <c r="F50" s="298">
        <v>524448</v>
      </c>
      <c r="G50" s="415">
        <v>-1.4943539116911217E-2</v>
      </c>
      <c r="H50" s="416">
        <v>-1.5276463431120725E-2</v>
      </c>
    </row>
    <row r="51" spans="1:18" ht="15" customHeight="1">
      <c r="A51" s="1923" t="s">
        <v>622</v>
      </c>
      <c r="B51" s="1924"/>
      <c r="C51" s="1925"/>
      <c r="D51" s="297">
        <v>2248082</v>
      </c>
      <c r="E51" s="297">
        <v>2555580</v>
      </c>
      <c r="F51" s="298">
        <v>2475580</v>
      </c>
      <c r="G51" s="415">
        <v>-3.1304048396058819E-2</v>
      </c>
      <c r="H51" s="416">
        <v>0.10119648660502598</v>
      </c>
      <c r="K51" s="1915"/>
      <c r="L51" s="1915"/>
      <c r="M51" s="1915"/>
      <c r="N51" s="321"/>
      <c r="O51" s="321"/>
      <c r="P51" s="321"/>
    </row>
    <row r="52" spans="1:18" ht="15" customHeight="1">
      <c r="A52" s="1923" t="s">
        <v>623</v>
      </c>
      <c r="B52" s="1924"/>
      <c r="C52" s="1925"/>
      <c r="D52" s="297">
        <v>9561612</v>
      </c>
      <c r="E52" s="297">
        <v>9978931</v>
      </c>
      <c r="F52" s="298">
        <v>9482582</v>
      </c>
      <c r="G52" s="415">
        <v>-4.973969656669637E-2</v>
      </c>
      <c r="H52" s="416">
        <v>-8.2653427058115309E-3</v>
      </c>
      <c r="K52" s="814" t="s">
        <v>624</v>
      </c>
      <c r="L52" s="814"/>
      <c r="M52" s="814"/>
      <c r="N52" s="814"/>
      <c r="O52" s="814"/>
      <c r="P52" s="814"/>
      <c r="Q52" s="814"/>
      <c r="R52" s="814"/>
    </row>
    <row r="53" spans="1:18" ht="15" customHeight="1">
      <c r="A53" s="1923" t="s">
        <v>625</v>
      </c>
      <c r="B53" s="1924"/>
      <c r="C53" s="1925"/>
      <c r="D53" s="297">
        <v>290866</v>
      </c>
      <c r="E53" s="297">
        <v>463825</v>
      </c>
      <c r="F53" s="298">
        <v>414506</v>
      </c>
      <c r="G53" s="415">
        <v>-0.1063310515819544</v>
      </c>
      <c r="H53" s="416">
        <v>0.42507546430314991</v>
      </c>
      <c r="K53" s="814"/>
      <c r="L53" s="815"/>
      <c r="M53" s="815"/>
      <c r="N53" s="816"/>
      <c r="O53" s="816"/>
      <c r="P53" s="816"/>
      <c r="Q53" s="817"/>
      <c r="R53" s="817"/>
    </row>
    <row r="54" spans="1:18" ht="33" customHeight="1">
      <c r="A54" s="1923" t="s">
        <v>626</v>
      </c>
      <c r="B54" s="1924"/>
      <c r="C54" s="1925"/>
      <c r="D54" s="297">
        <v>772385</v>
      </c>
      <c r="E54" s="297">
        <v>325571</v>
      </c>
      <c r="F54" s="298">
        <v>232185</v>
      </c>
      <c r="G54" s="415">
        <v>-0.28683758688580985</v>
      </c>
      <c r="H54" s="416">
        <v>-0.69939214251959836</v>
      </c>
      <c r="K54" s="1949"/>
      <c r="L54" s="1949"/>
      <c r="M54" s="1949"/>
      <c r="N54" s="321"/>
      <c r="O54" s="321"/>
      <c r="P54" s="1022"/>
    </row>
    <row r="55" spans="1:18" ht="15" customHeight="1">
      <c r="A55" s="1923" t="s">
        <v>627</v>
      </c>
      <c r="B55" s="1924"/>
      <c r="C55" s="1925"/>
      <c r="D55" s="297">
        <v>7326432</v>
      </c>
      <c r="E55" s="297">
        <v>7281731</v>
      </c>
      <c r="F55" s="298">
        <v>7656939</v>
      </c>
      <c r="G55" s="415">
        <v>5.1527308547926309E-2</v>
      </c>
      <c r="H55" s="416">
        <v>4.5111590471323557E-2</v>
      </c>
      <c r="K55" s="1911"/>
      <c r="L55" s="1911"/>
      <c r="M55" s="1911"/>
      <c r="N55" s="321"/>
      <c r="O55" s="321"/>
      <c r="P55" s="321"/>
    </row>
    <row r="56" spans="1:18" ht="15" customHeight="1">
      <c r="A56" s="1923"/>
      <c r="B56" s="1924"/>
      <c r="C56" s="1925"/>
      <c r="D56" s="303"/>
      <c r="E56" s="303"/>
      <c r="F56" s="304"/>
      <c r="G56" s="415"/>
      <c r="H56" s="416"/>
      <c r="K56" s="1909"/>
      <c r="L56" s="1909"/>
      <c r="M56" s="1909"/>
      <c r="N56" s="1909"/>
      <c r="O56" s="1909"/>
      <c r="P56" s="1909"/>
    </row>
    <row r="57" spans="1:18" ht="33" customHeight="1">
      <c r="A57" s="1917" t="s">
        <v>628</v>
      </c>
      <c r="B57" s="1918"/>
      <c r="C57" s="1919"/>
      <c r="D57" s="308">
        <v>219184441</v>
      </c>
      <c r="E57" s="308">
        <v>217784545</v>
      </c>
      <c r="F57" s="309">
        <v>210498860</v>
      </c>
      <c r="G57" s="418">
        <v>-3.3453636482790823E-2</v>
      </c>
      <c r="H57" s="419">
        <v>-3.9626813656905513E-2</v>
      </c>
      <c r="K57" s="1909"/>
      <c r="L57" s="1909"/>
      <c r="M57" s="1909"/>
      <c r="N57" s="1909"/>
      <c r="O57" s="1909"/>
      <c r="P57" s="1909"/>
    </row>
    <row r="58" spans="1:18" ht="27" customHeight="1">
      <c r="A58" s="1923"/>
      <c r="B58" s="1924"/>
      <c r="C58" s="1925"/>
      <c r="D58" s="303"/>
      <c r="E58" s="303"/>
      <c r="F58" s="304"/>
      <c r="G58" s="415"/>
      <c r="H58" s="416"/>
      <c r="K58" s="1909"/>
      <c r="L58" s="1909"/>
      <c r="M58" s="1909"/>
      <c r="N58" s="1909"/>
      <c r="O58" s="1909"/>
      <c r="P58" s="1909"/>
    </row>
    <row r="59" spans="1:18" ht="15" customHeight="1">
      <c r="A59" s="1926" t="s">
        <v>29</v>
      </c>
      <c r="B59" s="1927"/>
      <c r="C59" s="1928"/>
      <c r="D59" s="308">
        <v>24529958</v>
      </c>
      <c r="E59" s="308">
        <v>26496767</v>
      </c>
      <c r="F59" s="309">
        <v>26872626</v>
      </c>
      <c r="G59" s="418">
        <v>1.4185089071432752E-2</v>
      </c>
      <c r="H59" s="419">
        <v>9.550232413769319E-2</v>
      </c>
    </row>
    <row r="60" spans="1:18" ht="15" customHeight="1">
      <c r="A60" s="818" t="s">
        <v>629</v>
      </c>
      <c r="B60" s="384"/>
      <c r="C60" s="819"/>
      <c r="D60" s="297">
        <v>1318993</v>
      </c>
      <c r="E60" s="297">
        <v>1318993</v>
      </c>
      <c r="F60" s="298">
        <v>1318993</v>
      </c>
      <c r="G60" s="415">
        <v>0</v>
      </c>
      <c r="H60" s="416">
        <v>0</v>
      </c>
    </row>
    <row r="61" spans="1:18" ht="15" customHeight="1">
      <c r="A61" s="818" t="s">
        <v>630</v>
      </c>
      <c r="B61" s="384"/>
      <c r="C61" s="819"/>
      <c r="D61" s="297">
        <v>-207840</v>
      </c>
      <c r="E61" s="297">
        <v>-207534</v>
      </c>
      <c r="F61" s="298">
        <v>-207700</v>
      </c>
      <c r="G61" s="415">
        <v>7.9986893713801109E-4</v>
      </c>
      <c r="H61" s="416">
        <v>-6.7359507313317934E-4</v>
      </c>
    </row>
    <row r="62" spans="1:18" ht="15" customHeight="1">
      <c r="A62" s="818" t="s">
        <v>631</v>
      </c>
      <c r="B62" s="570"/>
      <c r="C62" s="470"/>
      <c r="D62" s="297">
        <v>224591</v>
      </c>
      <c r="E62" s="297">
        <v>228853</v>
      </c>
      <c r="F62" s="298">
        <v>227361</v>
      </c>
      <c r="G62" s="415">
        <v>-6.5194688293358618E-3</v>
      </c>
      <c r="H62" s="416">
        <v>1.2333530729192176E-2</v>
      </c>
    </row>
    <row r="63" spans="1:18" ht="15" customHeight="1">
      <c r="A63" s="390" t="s">
        <v>632</v>
      </c>
      <c r="B63" s="384"/>
      <c r="C63" s="819"/>
      <c r="D63" s="297">
        <v>21707166</v>
      </c>
      <c r="E63" s="297">
        <v>21364272</v>
      </c>
      <c r="F63" s="298">
        <v>21292614</v>
      </c>
      <c r="G63" s="415">
        <v>-3.3541044600068752E-3</v>
      </c>
      <c r="H63" s="416">
        <v>-1.9097472235666324E-2</v>
      </c>
    </row>
    <row r="64" spans="1:18" ht="15" customHeight="1">
      <c r="A64" s="818" t="s">
        <v>633</v>
      </c>
      <c r="B64" s="384"/>
      <c r="C64" s="819"/>
      <c r="D64" s="297">
        <v>840581</v>
      </c>
      <c r="E64" s="297">
        <v>235902</v>
      </c>
      <c r="F64" s="298">
        <v>-449414</v>
      </c>
      <c r="G64" s="415">
        <v>-2.905087705911777</v>
      </c>
      <c r="H64" s="416">
        <v>-1.5346468692487696</v>
      </c>
    </row>
    <row r="65" spans="1:8" ht="15" customHeight="1">
      <c r="A65" s="818" t="s">
        <v>467</v>
      </c>
      <c r="B65" s="384"/>
      <c r="C65" s="819"/>
      <c r="D65" s="297">
        <v>646467</v>
      </c>
      <c r="E65" s="297">
        <v>3556281</v>
      </c>
      <c r="F65" s="298">
        <v>4690772</v>
      </c>
      <c r="G65" s="415">
        <v>0.31901050563777161</v>
      </c>
      <c r="H65" s="416">
        <v>6.2560115210830558</v>
      </c>
    </row>
    <row r="66" spans="1:8">
      <c r="A66" s="1923"/>
      <c r="B66" s="1924"/>
      <c r="C66" s="1925"/>
      <c r="D66" s="303"/>
      <c r="E66" s="303"/>
      <c r="F66" s="304"/>
      <c r="G66" s="415"/>
      <c r="H66" s="416"/>
    </row>
    <row r="67" spans="1:8" ht="15" customHeight="1">
      <c r="A67" s="1923" t="s">
        <v>24</v>
      </c>
      <c r="B67" s="1924"/>
      <c r="C67" s="1925"/>
      <c r="D67" s="297">
        <v>488616</v>
      </c>
      <c r="E67" s="297">
        <v>540672</v>
      </c>
      <c r="F67" s="298">
        <v>528905</v>
      </c>
      <c r="G67" s="415">
        <v>-2.1763657078598484E-2</v>
      </c>
      <c r="H67" s="416">
        <v>8.2455343255235194E-2</v>
      </c>
    </row>
    <row r="68" spans="1:8">
      <c r="A68" s="1923"/>
      <c r="B68" s="1924"/>
      <c r="C68" s="1925"/>
      <c r="D68" s="303"/>
      <c r="E68" s="303"/>
      <c r="F68" s="304"/>
      <c r="G68" s="415"/>
      <c r="H68" s="416"/>
    </row>
    <row r="69" spans="1:8" ht="15" customHeight="1">
      <c r="A69" s="1917" t="s">
        <v>634</v>
      </c>
      <c r="B69" s="1918"/>
      <c r="C69" s="1919"/>
      <c r="D69" s="308">
        <v>25018574</v>
      </c>
      <c r="E69" s="308">
        <v>27037439</v>
      </c>
      <c r="F69" s="309">
        <v>27401531</v>
      </c>
      <c r="G69" s="418">
        <v>1.3466216234459188E-2</v>
      </c>
      <c r="H69" s="419">
        <v>9.5247514906325201E-2</v>
      </c>
    </row>
    <row r="70" spans="1:8">
      <c r="A70" s="436"/>
      <c r="B70" s="424"/>
      <c r="C70" s="437"/>
      <c r="D70" s="303"/>
      <c r="E70" s="303"/>
      <c r="F70" s="304"/>
      <c r="G70" s="415"/>
      <c r="H70" s="416"/>
    </row>
    <row r="71" spans="1:8" ht="15" customHeight="1">
      <c r="A71" s="1920" t="s">
        <v>635</v>
      </c>
      <c r="B71" s="1921"/>
      <c r="C71" s="1922"/>
      <c r="D71" s="308">
        <v>244203015</v>
      </c>
      <c r="E71" s="308">
        <v>244821984</v>
      </c>
      <c r="F71" s="309">
        <v>237900391</v>
      </c>
      <c r="G71" s="418">
        <v>-2.8271942277863414E-2</v>
      </c>
      <c r="H71" s="419">
        <v>-2.5808952440656802E-2</v>
      </c>
    </row>
    <row r="72" spans="1:8">
      <c r="A72" s="1923"/>
      <c r="B72" s="1924"/>
      <c r="C72" s="1925"/>
      <c r="D72" s="303"/>
      <c r="E72" s="303"/>
      <c r="F72" s="304"/>
      <c r="G72" s="415"/>
      <c r="H72" s="416"/>
    </row>
    <row r="73" spans="1:8" ht="15" customHeight="1">
      <c r="A73" s="1926" t="s">
        <v>453</v>
      </c>
      <c r="B73" s="1927"/>
      <c r="C73" s="1928"/>
      <c r="D73" s="308">
        <v>150250539</v>
      </c>
      <c r="E73" s="308">
        <v>151136879</v>
      </c>
      <c r="F73" s="309">
        <v>142337944</v>
      </c>
      <c r="G73" s="418">
        <v>-5.8218318773143381E-2</v>
      </c>
      <c r="H73" s="419">
        <v>-5.2662672977166494E-2</v>
      </c>
    </row>
    <row r="74" spans="1:8" ht="15" customHeight="1">
      <c r="A74" s="1923" t="s">
        <v>636</v>
      </c>
      <c r="B74" s="1924"/>
      <c r="C74" s="1925"/>
      <c r="D74" s="297">
        <v>21761484</v>
      </c>
      <c r="E74" s="297">
        <v>22914343</v>
      </c>
      <c r="F74" s="298">
        <v>21196817</v>
      </c>
      <c r="G74" s="415">
        <v>-7.4954189173130556E-2</v>
      </c>
      <c r="H74" s="416">
        <v>-2.5948000605105791E-2</v>
      </c>
    </row>
    <row r="75" spans="1:8" ht="15" customHeight="1">
      <c r="A75" s="1923" t="s">
        <v>637</v>
      </c>
      <c r="B75" s="1924"/>
      <c r="C75" s="1925"/>
      <c r="D75" s="297">
        <v>90946335</v>
      </c>
      <c r="E75" s="297">
        <v>88382322</v>
      </c>
      <c r="F75" s="298">
        <v>80155277</v>
      </c>
      <c r="G75" s="415">
        <v>-9.3084734750462875E-2</v>
      </c>
      <c r="H75" s="416">
        <v>-0.11865302763437362</v>
      </c>
    </row>
    <row r="76" spans="1:8" ht="15.95" customHeight="1" thickBot="1">
      <c r="A76" s="1955" t="s">
        <v>638</v>
      </c>
      <c r="B76" s="1956"/>
      <c r="C76" s="1957"/>
      <c r="D76" s="429">
        <v>37542720</v>
      </c>
      <c r="E76" s="429">
        <v>39840214</v>
      </c>
      <c r="F76" s="430">
        <v>40985850</v>
      </c>
      <c r="G76" s="820">
        <v>2.8755769233568877E-2</v>
      </c>
      <c r="H76" s="821">
        <v>9.1712321323548215E-2</v>
      </c>
    </row>
    <row r="77" spans="1:8">
      <c r="A77" s="1916"/>
      <c r="B77" s="1916"/>
      <c r="C77" s="319"/>
      <c r="D77" s="321"/>
      <c r="E77" s="321"/>
      <c r="F77" s="321"/>
      <c r="G77" s="321"/>
      <c r="H77" s="321"/>
    </row>
    <row r="78" spans="1:8" ht="19.350000000000001" customHeight="1">
      <c r="A78" s="1930" t="s">
        <v>639</v>
      </c>
      <c r="B78" s="1930"/>
      <c r="C78" s="1930"/>
      <c r="D78" s="1930"/>
      <c r="E78" s="1930"/>
      <c r="F78" s="1930"/>
      <c r="G78" s="1930"/>
      <c r="H78" s="1930"/>
    </row>
    <row r="79" spans="1:8" ht="15" customHeight="1">
      <c r="A79" s="1930"/>
      <c r="B79" s="1930"/>
      <c r="C79" s="1930"/>
      <c r="D79" s="1930"/>
      <c r="E79" s="1930"/>
      <c r="F79" s="1930"/>
      <c r="G79" s="1930"/>
      <c r="H79" s="1930"/>
    </row>
    <row r="80" spans="1:8" ht="29.1" customHeight="1">
      <c r="A80" s="1909"/>
      <c r="B80" s="1909"/>
      <c r="C80" s="1909"/>
      <c r="D80" s="1909"/>
      <c r="E80" s="1909"/>
      <c r="F80" s="1909"/>
      <c r="G80" s="1909"/>
      <c r="H80" s="1909"/>
    </row>
    <row r="81" spans="1:8" ht="44.1" customHeight="1">
      <c r="A81" s="1909"/>
      <c r="B81" s="1909"/>
      <c r="C81" s="1909"/>
      <c r="D81" s="1909"/>
      <c r="E81" s="1909"/>
      <c r="F81" s="1909"/>
      <c r="G81" s="1909"/>
      <c r="H81" s="1909"/>
    </row>
    <row r="82" spans="1:8" ht="15" customHeight="1">
      <c r="A82" s="1909"/>
      <c r="B82" s="1909"/>
      <c r="C82" s="1909"/>
      <c r="D82" s="1909"/>
      <c r="E82" s="1909"/>
      <c r="F82" s="1909"/>
      <c r="G82" s="1909"/>
      <c r="H82" s="1909"/>
    </row>
    <row r="83" spans="1:8">
      <c r="A83" s="1909"/>
      <c r="B83" s="1909"/>
      <c r="C83" s="1909"/>
      <c r="D83" s="1909"/>
      <c r="E83" s="1909"/>
      <c r="F83" s="1909"/>
      <c r="G83" s="1909"/>
      <c r="H83" s="1909"/>
    </row>
    <row r="84" spans="1:8" ht="32.1" customHeight="1">
      <c r="A84" s="1909"/>
      <c r="B84" s="1909"/>
      <c r="C84" s="1909"/>
      <c r="D84" s="1909"/>
      <c r="E84" s="1909"/>
      <c r="F84" s="1909"/>
      <c r="G84" s="1909"/>
      <c r="H84" s="1909"/>
    </row>
  </sheetData>
  <mergeCells count="130">
    <mergeCell ref="A83:H83"/>
    <mergeCell ref="A52:C52"/>
    <mergeCell ref="A53:C53"/>
    <mergeCell ref="A54:C54"/>
    <mergeCell ref="A55:C55"/>
    <mergeCell ref="A56:C56"/>
    <mergeCell ref="A36:C36"/>
    <mergeCell ref="A38:C38"/>
    <mergeCell ref="A42:C42"/>
    <mergeCell ref="A43:C43"/>
    <mergeCell ref="A47:C47"/>
    <mergeCell ref="B41:C41"/>
    <mergeCell ref="B44:C44"/>
    <mergeCell ref="B45:C45"/>
    <mergeCell ref="B46:C46"/>
    <mergeCell ref="A48:C48"/>
    <mergeCell ref="A49:C49"/>
    <mergeCell ref="A50:C50"/>
    <mergeCell ref="A51:C51"/>
    <mergeCell ref="A57:C57"/>
    <mergeCell ref="A58:C58"/>
    <mergeCell ref="A59:C59"/>
    <mergeCell ref="A76:C76"/>
    <mergeCell ref="A79:H79"/>
    <mergeCell ref="L22:M22"/>
    <mergeCell ref="L23:M23"/>
    <mergeCell ref="L24:M24"/>
    <mergeCell ref="L25:M25"/>
    <mergeCell ref="K27:M27"/>
    <mergeCell ref="K17:M17"/>
    <mergeCell ref="K18:M18"/>
    <mergeCell ref="L19:M19"/>
    <mergeCell ref="L20:M20"/>
    <mergeCell ref="L21:M21"/>
    <mergeCell ref="L8:M8"/>
    <mergeCell ref="L9:M9"/>
    <mergeCell ref="L10:M10"/>
    <mergeCell ref="K11:M11"/>
    <mergeCell ref="K54:M54"/>
    <mergeCell ref="L39:M39"/>
    <mergeCell ref="L40:M40"/>
    <mergeCell ref="K42:M42"/>
    <mergeCell ref="K43:M43"/>
    <mergeCell ref="K44:M44"/>
    <mergeCell ref="K34:M34"/>
    <mergeCell ref="L35:M35"/>
    <mergeCell ref="L36:M36"/>
    <mergeCell ref="L37:M37"/>
    <mergeCell ref="L38:M38"/>
    <mergeCell ref="L45:M45"/>
    <mergeCell ref="K46:M46"/>
    <mergeCell ref="K47:M47"/>
    <mergeCell ref="K48:M48"/>
    <mergeCell ref="K28:M28"/>
    <mergeCell ref="L29:M29"/>
    <mergeCell ref="L30:M30"/>
    <mergeCell ref="L31:M31"/>
    <mergeCell ref="K33:M33"/>
    <mergeCell ref="A34:C34"/>
    <mergeCell ref="K58:P58"/>
    <mergeCell ref="K57:P57"/>
    <mergeCell ref="K56:P56"/>
    <mergeCell ref="A7:C7"/>
    <mergeCell ref="B9:C9"/>
    <mergeCell ref="B10:C10"/>
    <mergeCell ref="A12:C12"/>
    <mergeCell ref="A16:C16"/>
    <mergeCell ref="A17:C17"/>
    <mergeCell ref="A18:C18"/>
    <mergeCell ref="A19:C19"/>
    <mergeCell ref="A20:C20"/>
    <mergeCell ref="A24:C24"/>
    <mergeCell ref="A25:C25"/>
    <mergeCell ref="A26:C26"/>
    <mergeCell ref="A27:C27"/>
    <mergeCell ref="A28:C28"/>
    <mergeCell ref="K12:M12"/>
    <mergeCell ref="K13:M13"/>
    <mergeCell ref="K14:M14"/>
    <mergeCell ref="K15:M15"/>
    <mergeCell ref="K16:M16"/>
    <mergeCell ref="K7:M7"/>
    <mergeCell ref="B21:C21"/>
    <mergeCell ref="B22:C22"/>
    <mergeCell ref="A78:H78"/>
    <mergeCell ref="A1:H1"/>
    <mergeCell ref="A2:H2"/>
    <mergeCell ref="A3:H3"/>
    <mergeCell ref="D5:F5"/>
    <mergeCell ref="G5:H5"/>
    <mergeCell ref="A6:C6"/>
    <mergeCell ref="A8:C8"/>
    <mergeCell ref="A11:C11"/>
    <mergeCell ref="A13:C13"/>
    <mergeCell ref="A14:C14"/>
    <mergeCell ref="A15:C15"/>
    <mergeCell ref="B23:C23"/>
    <mergeCell ref="A29:C29"/>
    <mergeCell ref="A30:C30"/>
    <mergeCell ref="A35:C35"/>
    <mergeCell ref="A37:C37"/>
    <mergeCell ref="B39:C39"/>
    <mergeCell ref="B40:C40"/>
    <mergeCell ref="A31:C31"/>
    <mergeCell ref="A32:C32"/>
    <mergeCell ref="A33:C33"/>
    <mergeCell ref="A4:C4"/>
    <mergeCell ref="K4:M4"/>
    <mergeCell ref="N5:P5"/>
    <mergeCell ref="Q5:R5"/>
    <mergeCell ref="A84:H84"/>
    <mergeCell ref="K1:P1"/>
    <mergeCell ref="K2:P2"/>
    <mergeCell ref="K3:P3"/>
    <mergeCell ref="K55:M55"/>
    <mergeCell ref="K49:M49"/>
    <mergeCell ref="K51:M51"/>
    <mergeCell ref="A77:B77"/>
    <mergeCell ref="A69:C69"/>
    <mergeCell ref="A71:C71"/>
    <mergeCell ref="A67:C67"/>
    <mergeCell ref="A68:C68"/>
    <mergeCell ref="A72:C72"/>
    <mergeCell ref="A73:C73"/>
    <mergeCell ref="A74:C74"/>
    <mergeCell ref="A75:C75"/>
    <mergeCell ref="A66:C66"/>
    <mergeCell ref="A80:H80"/>
    <mergeCell ref="A81:H81"/>
    <mergeCell ref="A82:H82"/>
  </mergeCells>
  <hyperlinks>
    <hyperlink ref="A4" location="Index!A1" display="Back to index" xr:uid="{2F1B3C9C-9637-445B-A717-345775DBAC24}"/>
    <hyperlink ref="K4" location="Index!A1" display="Back to index" xr:uid="{007B5265-B17C-44A8-BE5C-9BDD874CF22E}"/>
  </hyperlinks>
  <pageMargins left="0.7" right="0.7" top="0.75" bottom="0.75" header="0.3" footer="0.3"/>
  <pageSetup orientation="portrait" horizontalDpi="1200" verticalDpi="12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75F9A-C4BC-2A4A-82BB-ED5526FC852F}">
  <sheetPr>
    <tabColor theme="2" tint="-9.9978637043366805E-2"/>
  </sheetPr>
  <dimension ref="A1:F57"/>
  <sheetViews>
    <sheetView showGridLines="0" tabSelected="1" zoomScale="60" zoomScaleNormal="60" workbookViewId="0">
      <selection activeCell="I31" sqref="I31"/>
    </sheetView>
  </sheetViews>
  <sheetFormatPr baseColWidth="10" defaultColWidth="11.42578125" defaultRowHeight="14.25"/>
  <cols>
    <col min="1" max="1" width="71" style="282" customWidth="1"/>
    <col min="2" max="3" width="15.42578125" style="282" bestFit="1" customWidth="1"/>
    <col min="4" max="4" width="14.85546875" style="282" bestFit="1" customWidth="1"/>
    <col min="5" max="5" width="9.42578125" style="282" customWidth="1"/>
    <col min="6" max="6" width="9.5703125" style="282" bestFit="1" customWidth="1"/>
    <col min="7" max="16384" width="11.42578125" style="282"/>
  </cols>
  <sheetData>
    <row r="1" spans="1:6" ht="15">
      <c r="A1" s="1910" t="s">
        <v>640</v>
      </c>
      <c r="B1" s="1910"/>
      <c r="C1" s="1910"/>
      <c r="D1" s="484"/>
      <c r="E1" s="484"/>
      <c r="F1" s="484"/>
    </row>
    <row r="2" spans="1:6" ht="15">
      <c r="A2" s="1910" t="s">
        <v>641</v>
      </c>
      <c r="B2" s="1910"/>
      <c r="C2" s="1910"/>
      <c r="D2" s="484"/>
      <c r="E2" s="484"/>
      <c r="F2" s="484"/>
    </row>
    <row r="3" spans="1:6" ht="15">
      <c r="A3" s="1910" t="s">
        <v>582</v>
      </c>
      <c r="B3" s="1910"/>
      <c r="C3" s="1910"/>
      <c r="D3" s="484"/>
      <c r="E3" s="484"/>
      <c r="F3" s="484"/>
    </row>
    <row r="4" spans="1:6" ht="15">
      <c r="A4" s="408" t="s">
        <v>9</v>
      </c>
      <c r="B4" s="571"/>
      <c r="C4" s="571"/>
      <c r="D4" s="484"/>
      <c r="E4" s="484"/>
      <c r="F4" s="484"/>
    </row>
    <row r="5" spans="1:6" ht="15">
      <c r="A5" s="219"/>
      <c r="B5" s="1960" t="s">
        <v>642</v>
      </c>
      <c r="C5" s="1961"/>
      <c r="D5" s="1962"/>
      <c r="E5" s="1958" t="s">
        <v>7</v>
      </c>
      <c r="F5" s="1959"/>
    </row>
    <row r="6" spans="1:6" ht="15.75" thickBot="1">
      <c r="A6" s="220"/>
      <c r="B6" s="982" t="s">
        <v>145</v>
      </c>
      <c r="C6" s="983" t="s">
        <v>146</v>
      </c>
      <c r="D6" s="984" t="s">
        <v>144</v>
      </c>
      <c r="E6" s="210" t="s">
        <v>13</v>
      </c>
      <c r="F6" s="216" t="s">
        <v>14</v>
      </c>
    </row>
    <row r="7" spans="1:6" ht="14.45" customHeight="1">
      <c r="A7" s="223" t="s">
        <v>583</v>
      </c>
      <c r="B7" s="224"/>
      <c r="C7" s="225"/>
      <c r="D7" s="226"/>
      <c r="E7" s="224"/>
      <c r="F7" s="226"/>
    </row>
    <row r="8" spans="1:6">
      <c r="A8" s="227" t="s">
        <v>640</v>
      </c>
      <c r="B8" s="228">
        <v>800622</v>
      </c>
      <c r="C8" s="229">
        <v>179104</v>
      </c>
      <c r="D8" s="230">
        <v>168634</v>
      </c>
      <c r="E8" s="231">
        <v>-5.8457655887082405E-2</v>
      </c>
      <c r="F8" s="232">
        <v>-0.78937126384236256</v>
      </c>
    </row>
    <row r="9" spans="1:6">
      <c r="A9" s="227" t="s">
        <v>643</v>
      </c>
      <c r="B9" s="905">
        <v>583176</v>
      </c>
      <c r="C9" s="229">
        <v>1050218</v>
      </c>
      <c r="D9" s="230">
        <v>947826</v>
      </c>
      <c r="E9" s="231">
        <v>-9.7495948460224469E-2</v>
      </c>
      <c r="F9" s="232" t="s">
        <v>115</v>
      </c>
    </row>
    <row r="10" spans="1:6">
      <c r="A10" s="227" t="s">
        <v>644</v>
      </c>
      <c r="B10" s="228">
        <v>490778</v>
      </c>
      <c r="C10" s="229">
        <v>346979</v>
      </c>
      <c r="D10" s="230">
        <v>343373</v>
      </c>
      <c r="E10" s="231">
        <v>-1.0392559780274868E-2</v>
      </c>
      <c r="F10" s="232">
        <v>-0.30034964892476845</v>
      </c>
    </row>
    <row r="11" spans="1:6">
      <c r="A11" s="227" t="s">
        <v>645</v>
      </c>
      <c r="B11" s="228">
        <v>28688953</v>
      </c>
      <c r="C11" s="229">
        <v>31168827</v>
      </c>
      <c r="D11" s="230">
        <v>31647183</v>
      </c>
      <c r="E11" s="231">
        <v>1.5347257052695573E-2</v>
      </c>
      <c r="F11" s="232">
        <v>0.10311390589959846</v>
      </c>
    </row>
    <row r="12" spans="1:6">
      <c r="A12" s="227" t="s">
        <v>27</v>
      </c>
      <c r="B12" s="557">
        <v>0</v>
      </c>
      <c r="C12" s="861">
        <v>0</v>
      </c>
      <c r="D12" s="861">
        <v>0</v>
      </c>
      <c r="E12" s="231">
        <v>0</v>
      </c>
      <c r="F12" s="232">
        <v>0</v>
      </c>
    </row>
    <row r="13" spans="1:6">
      <c r="A13" s="227" t="s">
        <v>646</v>
      </c>
      <c r="B13" s="228">
        <v>137049</v>
      </c>
      <c r="C13" s="229">
        <v>322</v>
      </c>
      <c r="D13" s="230">
        <v>106</v>
      </c>
      <c r="E13" s="231">
        <v>-0.670807453416149</v>
      </c>
      <c r="F13" s="232">
        <v>-0.99922655400623139</v>
      </c>
    </row>
    <row r="14" spans="1:6">
      <c r="A14" s="233"/>
      <c r="B14" s="234"/>
      <c r="C14" s="235"/>
      <c r="D14" s="236"/>
      <c r="E14" s="231"/>
      <c r="F14" s="232"/>
    </row>
    <row r="15" spans="1:6" ht="15">
      <c r="A15" s="237" t="s">
        <v>612</v>
      </c>
      <c r="B15" s="238">
        <v>30700578</v>
      </c>
      <c r="C15" s="239">
        <v>32745450</v>
      </c>
      <c r="D15" s="240">
        <v>33107122</v>
      </c>
      <c r="E15" s="241">
        <v>1.1044954337167345E-2</v>
      </c>
      <c r="F15" s="242">
        <v>7.8387579543290675E-2</v>
      </c>
    </row>
    <row r="16" spans="1:6">
      <c r="A16" s="233"/>
      <c r="B16" s="234"/>
      <c r="C16" s="235"/>
      <c r="D16" s="236"/>
      <c r="E16" s="231"/>
      <c r="F16" s="232"/>
    </row>
    <row r="17" spans="1:6" ht="15">
      <c r="A17" s="243" t="s">
        <v>647</v>
      </c>
      <c r="B17" s="234"/>
      <c r="C17" s="235"/>
      <c r="D17" s="236"/>
      <c r="E17" s="231"/>
      <c r="F17" s="232"/>
    </row>
    <row r="18" spans="1:6">
      <c r="A18" s="233"/>
      <c r="B18" s="234"/>
      <c r="C18" s="235"/>
      <c r="D18" s="236"/>
      <c r="E18" s="231"/>
      <c r="F18" s="232"/>
    </row>
    <row r="19" spans="1:6">
      <c r="A19" s="233" t="s">
        <v>648</v>
      </c>
      <c r="B19" s="905">
        <v>0</v>
      </c>
      <c r="C19" s="861">
        <v>0</v>
      </c>
      <c r="D19" s="906">
        <v>0</v>
      </c>
      <c r="E19" s="231" t="s">
        <v>333</v>
      </c>
      <c r="F19" s="232" t="s">
        <v>333</v>
      </c>
    </row>
    <row r="20" spans="1:6">
      <c r="A20" s="233" t="s">
        <v>231</v>
      </c>
      <c r="B20" s="228">
        <v>1875925</v>
      </c>
      <c r="C20" s="229">
        <v>1980311</v>
      </c>
      <c r="D20" s="230">
        <v>1850185</v>
      </c>
      <c r="E20" s="231">
        <v>-6.5709880922743991E-2</v>
      </c>
      <c r="F20" s="232">
        <v>-1.3721230859442657E-2</v>
      </c>
    </row>
    <row r="21" spans="1:6">
      <c r="A21" s="227" t="s">
        <v>627</v>
      </c>
      <c r="B21" s="228">
        <v>133300</v>
      </c>
      <c r="C21" s="229">
        <v>159403</v>
      </c>
      <c r="D21" s="230">
        <v>195286</v>
      </c>
      <c r="E21" s="231">
        <v>0.22510868678757623</v>
      </c>
      <c r="F21" s="232">
        <v>0.46501125281320332</v>
      </c>
    </row>
    <row r="22" spans="1:6">
      <c r="A22" s="233"/>
      <c r="B22" s="234"/>
      <c r="C22" s="235"/>
      <c r="D22" s="236"/>
      <c r="E22" s="231"/>
      <c r="F22" s="232"/>
    </row>
    <row r="23" spans="1:6" ht="15">
      <c r="A23" s="237" t="s">
        <v>628</v>
      </c>
      <c r="B23" s="238">
        <v>2009225</v>
      </c>
      <c r="C23" s="239">
        <v>2139714</v>
      </c>
      <c r="D23" s="240">
        <v>2045471</v>
      </c>
      <c r="E23" s="241">
        <v>-4.4044671390662482E-2</v>
      </c>
      <c r="F23" s="242">
        <v>1.8039791461882171E-2</v>
      </c>
    </row>
    <row r="24" spans="1:6">
      <c r="A24" s="233"/>
      <c r="B24" s="234"/>
      <c r="C24" s="235"/>
      <c r="D24" s="236"/>
      <c r="E24" s="231"/>
      <c r="F24" s="232"/>
    </row>
    <row r="25" spans="1:6" ht="15">
      <c r="A25" s="243" t="s">
        <v>649</v>
      </c>
      <c r="B25" s="234"/>
      <c r="C25" s="235"/>
      <c r="D25" s="236"/>
      <c r="E25" s="231"/>
      <c r="F25" s="232"/>
    </row>
    <row r="26" spans="1:6">
      <c r="A26" s="227" t="s">
        <v>629</v>
      </c>
      <c r="B26" s="244">
        <v>1318993</v>
      </c>
      <c r="C26" s="245">
        <v>1318993</v>
      </c>
      <c r="D26" s="246">
        <v>1318993</v>
      </c>
      <c r="E26" s="231">
        <v>0</v>
      </c>
      <c r="F26" s="232">
        <v>0</v>
      </c>
    </row>
    <row r="27" spans="1:6">
      <c r="A27" s="233" t="s">
        <v>391</v>
      </c>
      <c r="B27" s="244">
        <v>384542</v>
      </c>
      <c r="C27" s="245">
        <v>384542</v>
      </c>
      <c r="D27" s="246">
        <v>384542</v>
      </c>
      <c r="E27" s="231">
        <v>0</v>
      </c>
      <c r="F27" s="232">
        <v>0</v>
      </c>
    </row>
    <row r="28" spans="1:6">
      <c r="A28" s="227" t="s">
        <v>650</v>
      </c>
      <c r="B28" s="244">
        <v>21417403</v>
      </c>
      <c r="C28" s="245">
        <v>20945491</v>
      </c>
      <c r="D28" s="246">
        <v>20945491</v>
      </c>
      <c r="E28" s="231">
        <v>0</v>
      </c>
      <c r="F28" s="232">
        <v>-2.2034043996837505E-2</v>
      </c>
    </row>
    <row r="29" spans="1:6">
      <c r="A29" s="227" t="s">
        <v>651</v>
      </c>
      <c r="B29" s="244">
        <v>652340</v>
      </c>
      <c r="C29" s="245">
        <v>62163</v>
      </c>
      <c r="D29" s="908">
        <v>-638233</v>
      </c>
      <c r="E29" s="231" t="s">
        <v>333</v>
      </c>
      <c r="F29" s="232" t="s">
        <v>333</v>
      </c>
    </row>
    <row r="30" spans="1:6">
      <c r="A30" s="227" t="s">
        <v>467</v>
      </c>
      <c r="B30" s="244">
        <v>4918075</v>
      </c>
      <c r="C30" s="245">
        <v>7894547</v>
      </c>
      <c r="D30" s="246">
        <v>9050858</v>
      </c>
      <c r="E30" s="231">
        <v>0.14646958210521777</v>
      </c>
      <c r="F30" s="232">
        <v>0.84032533054091285</v>
      </c>
    </row>
    <row r="31" spans="1:6">
      <c r="A31" s="227"/>
      <c r="B31" s="244"/>
      <c r="C31" s="245"/>
      <c r="D31" s="246"/>
      <c r="E31" s="231"/>
      <c r="F31" s="232"/>
    </row>
    <row r="32" spans="1:6" ht="15">
      <c r="A32" s="237" t="s">
        <v>652</v>
      </c>
      <c r="B32" s="238">
        <v>28691353</v>
      </c>
      <c r="C32" s="239">
        <v>30605736</v>
      </c>
      <c r="D32" s="240">
        <v>31061651</v>
      </c>
      <c r="E32" s="241">
        <v>1.4896390663501791E-2</v>
      </c>
      <c r="F32" s="242">
        <v>8.2613671094562857E-2</v>
      </c>
    </row>
    <row r="33" spans="1:6">
      <c r="A33" s="227"/>
      <c r="B33" s="244"/>
      <c r="C33" s="245"/>
      <c r="D33" s="246"/>
      <c r="E33" s="231"/>
      <c r="F33" s="232"/>
    </row>
    <row r="34" spans="1:6" ht="15.75" thickBot="1">
      <c r="A34" s="247" t="s">
        <v>653</v>
      </c>
      <c r="B34" s="248">
        <v>30700578</v>
      </c>
      <c r="C34" s="249">
        <v>32745450</v>
      </c>
      <c r="D34" s="250">
        <v>33107122</v>
      </c>
      <c r="E34" s="251">
        <v>1.1044954337167345E-2</v>
      </c>
      <c r="F34" s="252">
        <v>7.8387579543290675E-2</v>
      </c>
    </row>
    <row r="35" spans="1:6" ht="15" customHeight="1" thickBot="1">
      <c r="A35" s="253"/>
      <c r="B35" s="245"/>
      <c r="C35" s="245"/>
      <c r="D35" s="245"/>
      <c r="E35" s="245"/>
      <c r="F35" s="245"/>
    </row>
    <row r="36" spans="1:6" ht="15">
      <c r="A36" s="254"/>
      <c r="B36" s="1960" t="s">
        <v>6</v>
      </c>
      <c r="C36" s="1961"/>
      <c r="D36" s="1962"/>
      <c r="E36" s="1958" t="s">
        <v>7</v>
      </c>
      <c r="F36" s="1959"/>
    </row>
    <row r="37" spans="1:6" ht="15.75" thickBot="1">
      <c r="A37" s="255"/>
      <c r="B37" s="256" t="s">
        <v>10</v>
      </c>
      <c r="C37" s="257" t="s">
        <v>11</v>
      </c>
      <c r="D37" s="258" t="s">
        <v>12</v>
      </c>
      <c r="E37" s="221" t="s">
        <v>13</v>
      </c>
      <c r="F37" s="222" t="s">
        <v>14</v>
      </c>
    </row>
    <row r="38" spans="1:6" ht="14.45" customHeight="1">
      <c r="A38" s="223" t="s">
        <v>654</v>
      </c>
      <c r="B38" s="259"/>
      <c r="C38" s="260"/>
      <c r="D38" s="261"/>
      <c r="E38" s="259"/>
      <c r="F38" s="261"/>
    </row>
    <row r="39" spans="1:6" ht="14.45" customHeight="1">
      <c r="A39" s="227"/>
      <c r="B39" s="233"/>
      <c r="C39" s="255"/>
      <c r="D39" s="262"/>
      <c r="E39" s="263"/>
      <c r="F39" s="264"/>
    </row>
    <row r="40" spans="1:6" ht="14.45" customHeight="1">
      <c r="A40" s="227" t="s">
        <v>655</v>
      </c>
      <c r="B40" s="263">
        <v>676484</v>
      </c>
      <c r="C40" s="265">
        <v>1092707</v>
      </c>
      <c r="D40" s="264">
        <v>1236032</v>
      </c>
      <c r="E40" s="231">
        <v>0.13116507901935281</v>
      </c>
      <c r="F40" s="232">
        <v>0.82714151406389513</v>
      </c>
    </row>
    <row r="41" spans="1:6" ht="14.45" customHeight="1">
      <c r="A41" s="227" t="s">
        <v>656</v>
      </c>
      <c r="B41" s="263">
        <v>3038</v>
      </c>
      <c r="C41" s="265">
        <v>308</v>
      </c>
      <c r="D41" s="264">
        <v>298</v>
      </c>
      <c r="E41" s="231">
        <v>-3.2467532467532423E-2</v>
      </c>
      <c r="F41" s="232">
        <v>-0.901909150757077</v>
      </c>
    </row>
    <row r="42" spans="1:6" ht="14.45" customHeight="1">
      <c r="A42" s="227" t="s">
        <v>657</v>
      </c>
      <c r="B42" s="905">
        <v>-4494</v>
      </c>
      <c r="C42" s="265">
        <v>-2258</v>
      </c>
      <c r="D42" s="264">
        <v>-26898</v>
      </c>
      <c r="E42" s="231">
        <v>10.912311780336582</v>
      </c>
      <c r="F42" s="232" t="s">
        <v>115</v>
      </c>
    </row>
    <row r="43" spans="1:6" ht="14.45" customHeight="1">
      <c r="A43" s="266" t="s">
        <v>658</v>
      </c>
      <c r="B43" s="263">
        <v>675028</v>
      </c>
      <c r="C43" s="265">
        <v>1090757</v>
      </c>
      <c r="D43" s="264">
        <v>1209432</v>
      </c>
      <c r="E43" s="231">
        <v>0.10880058528159808</v>
      </c>
      <c r="F43" s="232">
        <v>0.79167678970353816</v>
      </c>
    </row>
    <row r="44" spans="1:6" ht="14.45" customHeight="1">
      <c r="A44" s="227"/>
      <c r="B44" s="233"/>
      <c r="C44" s="255"/>
      <c r="D44" s="262"/>
      <c r="E44" s="231"/>
      <c r="F44" s="232"/>
    </row>
    <row r="45" spans="1:6" ht="14.45" customHeight="1">
      <c r="A45" s="227" t="s">
        <v>659</v>
      </c>
      <c r="B45" s="907">
        <v>-13363</v>
      </c>
      <c r="C45" s="908">
        <v>-15018</v>
      </c>
      <c r="D45" s="908">
        <v>-13651</v>
      </c>
      <c r="E45" s="231">
        <v>-9.1024104408043649E-2</v>
      </c>
      <c r="F45" s="232" t="s">
        <v>115</v>
      </c>
    </row>
    <row r="46" spans="1:6" ht="14.45" customHeight="1">
      <c r="A46" s="227" t="s">
        <v>660</v>
      </c>
      <c r="B46" s="907">
        <v>-4761</v>
      </c>
      <c r="C46" s="908">
        <v>-7601</v>
      </c>
      <c r="D46" s="908">
        <v>-4259</v>
      </c>
      <c r="E46" s="231">
        <v>-0.43967898960663065</v>
      </c>
      <c r="F46" s="232">
        <v>-0.10544003360638521</v>
      </c>
    </row>
    <row r="47" spans="1:6" ht="14.45" customHeight="1">
      <c r="A47" s="266" t="s">
        <v>611</v>
      </c>
      <c r="B47" s="907">
        <v>-18124</v>
      </c>
      <c r="C47" s="908">
        <v>-22619</v>
      </c>
      <c r="D47" s="908">
        <v>-17910</v>
      </c>
      <c r="E47" s="231">
        <v>-0.20818780671117199</v>
      </c>
      <c r="F47" s="232">
        <v>-1.1807548002648383E-2</v>
      </c>
    </row>
    <row r="48" spans="1:6" ht="14.45" customHeight="1">
      <c r="A48" s="227"/>
      <c r="B48" s="263"/>
      <c r="C48" s="265"/>
      <c r="D48" s="264"/>
      <c r="E48" s="231"/>
      <c r="F48" s="232"/>
    </row>
    <row r="49" spans="1:6" ht="14.45" customHeight="1">
      <c r="A49" s="267" t="s">
        <v>661</v>
      </c>
      <c r="B49" s="268">
        <v>656904</v>
      </c>
      <c r="C49" s="269">
        <v>1068138</v>
      </c>
      <c r="D49" s="270">
        <v>1191522</v>
      </c>
      <c r="E49" s="241">
        <v>0.11551316402936695</v>
      </c>
      <c r="F49" s="242">
        <v>0.81384494538014684</v>
      </c>
    </row>
    <row r="50" spans="1:6" ht="14.45" customHeight="1">
      <c r="A50" s="227"/>
      <c r="B50" s="263"/>
      <c r="C50" s="265"/>
      <c r="D50" s="264"/>
      <c r="E50" s="231"/>
      <c r="F50" s="232"/>
    </row>
    <row r="51" spans="1:6" ht="14.45" customHeight="1">
      <c r="A51" s="227" t="s">
        <v>662</v>
      </c>
      <c r="B51" s="907">
        <v>-1268</v>
      </c>
      <c r="C51" s="908">
        <v>-142</v>
      </c>
      <c r="D51" s="908">
        <v>-145</v>
      </c>
      <c r="E51" s="231">
        <v>2.1126760563380254E-2</v>
      </c>
      <c r="F51" s="232">
        <v>-0.88564668769716093</v>
      </c>
    </row>
    <row r="52" spans="1:6">
      <c r="A52" s="227" t="s">
        <v>663</v>
      </c>
      <c r="B52" s="907">
        <v>-5</v>
      </c>
      <c r="C52" s="908">
        <v>-8</v>
      </c>
      <c r="D52" s="908">
        <v>232</v>
      </c>
      <c r="E52" s="231">
        <v>-30</v>
      </c>
      <c r="F52" s="232">
        <v>-47.4</v>
      </c>
    </row>
    <row r="53" spans="1:6" ht="15">
      <c r="A53" s="267" t="s">
        <v>664</v>
      </c>
      <c r="B53" s="263">
        <v>655631</v>
      </c>
      <c r="C53" s="265">
        <v>1067988</v>
      </c>
      <c r="D53" s="264">
        <v>1191609</v>
      </c>
      <c r="E53" s="231">
        <v>0.11575130057641103</v>
      </c>
      <c r="F53" s="232">
        <v>0.81749947760249286</v>
      </c>
    </row>
    <row r="54" spans="1:6" ht="15" customHeight="1">
      <c r="A54" s="227" t="s">
        <v>22</v>
      </c>
      <c r="B54" s="907">
        <v>-19229</v>
      </c>
      <c r="C54" s="908">
        <v>-19228</v>
      </c>
      <c r="D54" s="908">
        <v>-42000</v>
      </c>
      <c r="E54" s="231">
        <v>1.1843145412939462</v>
      </c>
      <c r="F54" s="232" t="s">
        <v>115</v>
      </c>
    </row>
    <row r="55" spans="1:6" ht="15.75" thickBot="1">
      <c r="A55" s="271" t="s">
        <v>665</v>
      </c>
      <c r="B55" s="272">
        <v>636402</v>
      </c>
      <c r="C55" s="273">
        <v>1048760</v>
      </c>
      <c r="D55" s="274">
        <v>1149609</v>
      </c>
      <c r="E55" s="251">
        <v>9.6160227316068436E-2</v>
      </c>
      <c r="F55" s="252">
        <v>0.80641952727992683</v>
      </c>
    </row>
    <row r="56" spans="1:6" ht="14.45" customHeight="1" thickBot="1">
      <c r="A56" s="255"/>
      <c r="B56" s="255"/>
      <c r="C56" s="255"/>
      <c r="D56" s="255"/>
      <c r="E56" s="275"/>
      <c r="F56" s="275"/>
    </row>
    <row r="57" spans="1:6" ht="14.45" customHeight="1">
      <c r="A57" s="276" t="s">
        <v>666</v>
      </c>
      <c r="B57" s="277">
        <v>0.99991635110411137</v>
      </c>
      <c r="C57" s="278">
        <v>1.0183982179026834</v>
      </c>
      <c r="D57" s="279">
        <v>1.0188506399740309</v>
      </c>
      <c r="E57" s="909" t="s">
        <v>950</v>
      </c>
      <c r="F57" s="910" t="s">
        <v>951</v>
      </c>
    </row>
  </sheetData>
  <mergeCells count="7">
    <mergeCell ref="E5:F5"/>
    <mergeCell ref="E36:F36"/>
    <mergeCell ref="A1:C1"/>
    <mergeCell ref="A2:C2"/>
    <mergeCell ref="A3:C3"/>
    <mergeCell ref="B5:D5"/>
    <mergeCell ref="B36:D36"/>
  </mergeCells>
  <hyperlinks>
    <hyperlink ref="A4" location="Index!A1" display="Back to index" xr:uid="{214D6994-71C6-41AF-9A7F-9687ED5F6BEC}"/>
    <hyperlink ref="D42" r:id="rId1" display="Copia de GOper Mar-21 EjecTrimI" xr:uid="{ACEC2409-CE39-47C0-9F83-09CFB6297DA9}"/>
    <hyperlink ref="C42" r:id="rId2" display="Copia de GOper Mar-21 EjecTrimI" xr:uid="{11478289-4D18-4E59-91B3-5E0BF7F1F1E9}"/>
  </hyperlinks>
  <pageMargins left="0.7" right="0.7" top="0.75" bottom="0.75" header="0.3" footer="0.3"/>
  <pageSetup paperSize="9" orientation="portrait" horizontalDpi="360" verticalDpi="360"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93B07-AB63-894C-BDF3-5864C1C8DE6E}">
  <sheetPr>
    <tabColor theme="2" tint="-0.249977111117893"/>
  </sheetPr>
  <dimension ref="A1:Y67"/>
  <sheetViews>
    <sheetView showGridLines="0" topLeftCell="P1" zoomScale="59" zoomScaleNormal="55" workbookViewId="0">
      <selection activeCell="L47" sqref="L47"/>
    </sheetView>
  </sheetViews>
  <sheetFormatPr baseColWidth="10" defaultColWidth="11.42578125" defaultRowHeight="14.25"/>
  <cols>
    <col min="1" max="1" width="5.42578125" style="282" customWidth="1"/>
    <col min="2" max="2" width="11.42578125" style="282"/>
    <col min="3" max="3" width="56.5703125" style="282" customWidth="1"/>
    <col min="4" max="4" width="15.5703125" style="282" customWidth="1"/>
    <col min="5" max="5" width="17" style="282" customWidth="1"/>
    <col min="6" max="6" width="16.42578125" style="282" customWidth="1"/>
    <col min="7" max="7" width="13.28515625" style="282" bestFit="1" customWidth="1"/>
    <col min="8" max="8" width="12.140625" style="282" customWidth="1"/>
    <col min="9" max="9" width="11.5703125" style="282" bestFit="1" customWidth="1"/>
    <col min="10" max="13" width="11.42578125" style="282"/>
    <col min="14" max="14" width="35.5703125" style="282" customWidth="1"/>
    <col min="15" max="15" width="13.140625" style="282" bestFit="1" customWidth="1"/>
    <col min="16" max="16" width="11.42578125" style="282"/>
    <col min="17" max="17" width="12.140625" style="282" bestFit="1" customWidth="1"/>
    <col min="18" max="21" width="11.42578125" style="282"/>
    <col min="22" max="22" width="60.5703125" style="282" customWidth="1"/>
    <col min="23" max="25" width="21.28515625" style="282" customWidth="1"/>
    <col min="26" max="16384" width="11.42578125" style="282"/>
  </cols>
  <sheetData>
    <row r="1" spans="1:25" ht="15">
      <c r="A1" s="1985" t="s">
        <v>667</v>
      </c>
      <c r="B1" s="1985"/>
      <c r="C1" s="1985"/>
      <c r="D1" s="1985"/>
      <c r="E1" s="1985"/>
      <c r="F1" s="1985"/>
      <c r="G1" s="1985"/>
      <c r="H1" s="1985"/>
      <c r="K1" s="321"/>
      <c r="L1" s="1910" t="s">
        <v>667</v>
      </c>
      <c r="M1" s="1910"/>
      <c r="N1" s="1910"/>
      <c r="O1" s="1910"/>
      <c r="P1" s="1910"/>
      <c r="Q1" s="1910"/>
      <c r="R1" s="1910"/>
      <c r="S1" s="1910"/>
      <c r="V1" s="1910" t="s">
        <v>667</v>
      </c>
      <c r="W1" s="1910"/>
      <c r="X1" s="1910"/>
      <c r="Y1" s="1910"/>
    </row>
    <row r="2" spans="1:25" ht="15">
      <c r="A2" s="1910" t="s">
        <v>579</v>
      </c>
      <c r="B2" s="1910"/>
      <c r="C2" s="1910"/>
      <c r="D2" s="1910"/>
      <c r="E2" s="1910"/>
      <c r="F2" s="1910"/>
      <c r="G2" s="1910"/>
      <c r="H2" s="1910"/>
      <c r="K2" s="321"/>
      <c r="L2" s="1910" t="s">
        <v>580</v>
      </c>
      <c r="M2" s="1910"/>
      <c r="N2" s="1910"/>
      <c r="O2" s="1910"/>
      <c r="P2" s="1910"/>
      <c r="Q2" s="1910"/>
      <c r="R2" s="1910"/>
      <c r="S2" s="1910"/>
      <c r="V2" s="1910" t="s">
        <v>668</v>
      </c>
      <c r="W2" s="1910"/>
      <c r="X2" s="1910"/>
      <c r="Y2" s="1910"/>
    </row>
    <row r="3" spans="1:25" ht="15">
      <c r="A3" s="1910" t="s">
        <v>581</v>
      </c>
      <c r="B3" s="1910"/>
      <c r="C3" s="1910"/>
      <c r="D3" s="1910"/>
      <c r="E3" s="1910"/>
      <c r="F3" s="1910"/>
      <c r="G3" s="1910"/>
      <c r="H3" s="1910"/>
      <c r="K3" s="321"/>
      <c r="L3" s="1910" t="s">
        <v>582</v>
      </c>
      <c r="M3" s="1910"/>
      <c r="N3" s="1910"/>
      <c r="O3" s="1910"/>
      <c r="P3" s="1910"/>
      <c r="Q3" s="1910"/>
      <c r="R3" s="1910"/>
      <c r="S3" s="1910"/>
      <c r="V3" s="280"/>
      <c r="W3" s="795"/>
      <c r="X3" s="795"/>
      <c r="Y3" s="795"/>
    </row>
    <row r="4" spans="1:25" ht="15.75" thickBot="1">
      <c r="A4" s="1903" t="s">
        <v>9</v>
      </c>
      <c r="B4" s="1903"/>
      <c r="C4" s="1903"/>
      <c r="D4" s="571"/>
      <c r="E4" s="571"/>
      <c r="F4" s="571"/>
      <c r="G4" s="571"/>
      <c r="H4" s="571"/>
      <c r="K4" s="321"/>
      <c r="L4" s="1903" t="s">
        <v>9</v>
      </c>
      <c r="M4" s="1903"/>
      <c r="N4" s="1903"/>
      <c r="O4" s="571"/>
      <c r="P4" s="571"/>
      <c r="Q4" s="571"/>
      <c r="R4" s="571"/>
      <c r="S4" s="571"/>
      <c r="V4" s="408" t="s">
        <v>9</v>
      </c>
      <c r="W4" s="795"/>
      <c r="X4" s="795"/>
      <c r="Y4" s="795"/>
    </row>
    <row r="5" spans="1:25" ht="15">
      <c r="A5" s="571"/>
      <c r="B5" s="571"/>
      <c r="C5" s="571"/>
      <c r="D5" s="1973" t="s">
        <v>164</v>
      </c>
      <c r="E5" s="1974"/>
      <c r="F5" s="1975"/>
      <c r="G5" s="1971" t="s">
        <v>7</v>
      </c>
      <c r="H5" s="1972"/>
      <c r="K5" s="321"/>
      <c r="L5" s="280"/>
      <c r="M5" s="280"/>
      <c r="N5" s="281"/>
      <c r="O5" s="1966" t="s">
        <v>6</v>
      </c>
      <c r="P5" s="1967"/>
      <c r="Q5" s="1968"/>
      <c r="R5" s="1963" t="s">
        <v>7</v>
      </c>
      <c r="S5" s="1964"/>
      <c r="V5" s="283"/>
      <c r="W5" s="1982" t="s">
        <v>6</v>
      </c>
      <c r="X5" s="1983"/>
      <c r="Y5" s="1984"/>
    </row>
    <row r="6" spans="1:25" ht="15.75" thickBot="1">
      <c r="A6" s="1969"/>
      <c r="B6" s="1969"/>
      <c r="C6" s="1970"/>
      <c r="D6" s="982" t="s">
        <v>145</v>
      </c>
      <c r="E6" s="983" t="s">
        <v>146</v>
      </c>
      <c r="F6" s="984" t="s">
        <v>144</v>
      </c>
      <c r="G6" s="210" t="s">
        <v>13</v>
      </c>
      <c r="H6" s="216" t="s">
        <v>14</v>
      </c>
      <c r="K6" s="313"/>
      <c r="L6" s="1969"/>
      <c r="M6" s="1969"/>
      <c r="N6" s="1970"/>
      <c r="O6" s="284" t="s">
        <v>10</v>
      </c>
      <c r="P6" s="285" t="s">
        <v>11</v>
      </c>
      <c r="Q6" s="286" t="s">
        <v>12</v>
      </c>
      <c r="R6" s="285" t="s">
        <v>13</v>
      </c>
      <c r="S6" s="286" t="s">
        <v>14</v>
      </c>
      <c r="V6" s="287"/>
      <c r="W6" s="284" t="s">
        <v>10</v>
      </c>
      <c r="X6" s="285" t="s">
        <v>11</v>
      </c>
      <c r="Y6" s="286" t="s">
        <v>12</v>
      </c>
    </row>
    <row r="7" spans="1:25" ht="15">
      <c r="A7" s="1936" t="s">
        <v>583</v>
      </c>
      <c r="B7" s="1937"/>
      <c r="C7" s="1938"/>
      <c r="D7" s="288"/>
      <c r="E7" s="289"/>
      <c r="F7" s="290"/>
      <c r="G7" s="293"/>
      <c r="H7" s="294"/>
      <c r="K7" s="321"/>
      <c r="L7" s="1945" t="s">
        <v>584</v>
      </c>
      <c r="M7" s="1946"/>
      <c r="N7" s="1947"/>
      <c r="O7" s="288"/>
      <c r="P7" s="289"/>
      <c r="Q7" s="290"/>
      <c r="R7" s="288"/>
      <c r="S7" s="290"/>
      <c r="V7" s="291" t="s">
        <v>30</v>
      </c>
      <c r="W7" s="292"/>
      <c r="X7" s="293"/>
      <c r="Y7" s="294"/>
    </row>
    <row r="8" spans="1:25" ht="17.25">
      <c r="A8" s="1926" t="s">
        <v>217</v>
      </c>
      <c r="B8" s="1927"/>
      <c r="C8" s="1928"/>
      <c r="D8" s="302"/>
      <c r="E8" s="303"/>
      <c r="F8" s="304"/>
      <c r="G8" s="424"/>
      <c r="H8" s="437"/>
      <c r="K8" s="321"/>
      <c r="L8" s="295"/>
      <c r="M8" s="1924" t="s">
        <v>585</v>
      </c>
      <c r="N8" s="1925"/>
      <c r="O8" s="296">
        <v>2407997</v>
      </c>
      <c r="P8" s="297">
        <v>2626005</v>
      </c>
      <c r="Q8" s="298">
        <v>2712960</v>
      </c>
      <c r="R8" s="299">
        <v>3.3113036723083161E-2</v>
      </c>
      <c r="S8" s="300">
        <v>0.12664592190106549</v>
      </c>
      <c r="V8" s="301" t="s">
        <v>669</v>
      </c>
      <c r="W8" s="864">
        <v>6.200947613530592E-2</v>
      </c>
      <c r="X8" s="865">
        <v>8.5395437841663341E-2</v>
      </c>
      <c r="Y8" s="866">
        <v>9.4855568370801668E-2</v>
      </c>
    </row>
    <row r="9" spans="1:25" ht="16.5">
      <c r="A9" s="318"/>
      <c r="B9" s="1924" t="s">
        <v>586</v>
      </c>
      <c r="C9" s="1925"/>
      <c r="D9" s="296">
        <v>5227840</v>
      </c>
      <c r="E9" s="297">
        <v>4895726</v>
      </c>
      <c r="F9" s="298">
        <v>4959579</v>
      </c>
      <c r="G9" s="415">
        <v>1.3042600831827622E-2</v>
      </c>
      <c r="H9" s="416">
        <v>-5.1313926975576907E-2</v>
      </c>
      <c r="K9" s="321"/>
      <c r="L9" s="305"/>
      <c r="M9" s="1924" t="s">
        <v>559</v>
      </c>
      <c r="N9" s="1925"/>
      <c r="O9" s="296">
        <v>-555008</v>
      </c>
      <c r="P9" s="297">
        <v>-459334</v>
      </c>
      <c r="Q9" s="298">
        <v>-494035</v>
      </c>
      <c r="R9" s="299">
        <v>7.5546334475566801E-2</v>
      </c>
      <c r="S9" s="300">
        <v>-0.10985967769833949</v>
      </c>
      <c r="V9" s="301" t="s">
        <v>670</v>
      </c>
      <c r="W9" s="299">
        <v>1.5198310947422834E-2</v>
      </c>
      <c r="X9" s="306">
        <v>2.0678543250575256E-2</v>
      </c>
      <c r="Y9" s="300">
        <v>2.3436610998105588E-2</v>
      </c>
    </row>
    <row r="10" spans="1:25" ht="17.25">
      <c r="A10" s="318"/>
      <c r="B10" s="1924" t="s">
        <v>588</v>
      </c>
      <c r="C10" s="1925"/>
      <c r="D10" s="296">
        <v>30566460</v>
      </c>
      <c r="E10" s="297">
        <v>30481516</v>
      </c>
      <c r="F10" s="298">
        <v>28253501</v>
      </c>
      <c r="G10" s="415">
        <v>-7.3093969473171927E-2</v>
      </c>
      <c r="H10" s="416">
        <v>-7.5669835499433069E-2</v>
      </c>
      <c r="K10" s="321"/>
      <c r="L10" s="295"/>
      <c r="M10" s="1943" t="s">
        <v>564</v>
      </c>
      <c r="N10" s="1944"/>
      <c r="O10" s="307">
        <v>1852989</v>
      </c>
      <c r="P10" s="308">
        <v>2166671</v>
      </c>
      <c r="Q10" s="309">
        <v>2218925</v>
      </c>
      <c r="R10" s="310">
        <v>2.4117182534865698E-2</v>
      </c>
      <c r="S10" s="311">
        <v>0.19748417286880818</v>
      </c>
      <c r="V10" s="301" t="s">
        <v>671</v>
      </c>
      <c r="W10" s="299">
        <v>0.16602371095866708</v>
      </c>
      <c r="X10" s="306">
        <v>0.20723941103628699</v>
      </c>
      <c r="Y10" s="300">
        <v>0.22661707169212855</v>
      </c>
    </row>
    <row r="11" spans="1:25" ht="17.25">
      <c r="A11" s="1976" t="s">
        <v>589</v>
      </c>
      <c r="B11" s="1977"/>
      <c r="C11" s="1978"/>
      <c r="D11" s="307">
        <v>35794300</v>
      </c>
      <c r="E11" s="308">
        <v>35377242</v>
      </c>
      <c r="F11" s="309">
        <v>33213080</v>
      </c>
      <c r="G11" s="418">
        <v>-6.1173847299911044E-2</v>
      </c>
      <c r="H11" s="419">
        <v>-7.2112598933349759E-2</v>
      </c>
      <c r="K11" s="321"/>
      <c r="L11" s="1923"/>
      <c r="M11" s="1924"/>
      <c r="N11" s="1925"/>
      <c r="O11" s="312"/>
      <c r="P11" s="313"/>
      <c r="Q11" s="314"/>
      <c r="R11" s="310"/>
      <c r="S11" s="311"/>
      <c r="V11" s="301" t="s">
        <v>672</v>
      </c>
      <c r="W11" s="413">
        <v>3.8214903709639189E-2</v>
      </c>
      <c r="X11" s="333">
        <v>4.4530982357021076E-2</v>
      </c>
      <c r="Y11" s="414">
        <v>4.6299436899015334E-2</v>
      </c>
    </row>
    <row r="12" spans="1:25" ht="16.5">
      <c r="A12" s="1923"/>
      <c r="B12" s="1924"/>
      <c r="C12" s="1925"/>
      <c r="D12" s="302"/>
      <c r="E12" s="303"/>
      <c r="F12" s="304"/>
      <c r="G12" s="415"/>
      <c r="H12" s="416"/>
      <c r="K12" s="321"/>
      <c r="L12" s="1923" t="s">
        <v>673</v>
      </c>
      <c r="M12" s="1924"/>
      <c r="N12" s="1925"/>
      <c r="O12" s="296">
        <v>-585257</v>
      </c>
      <c r="P12" s="297">
        <v>-224506</v>
      </c>
      <c r="Q12" s="298">
        <v>-340235</v>
      </c>
      <c r="R12" s="299">
        <v>0.51548288241739637</v>
      </c>
      <c r="S12" s="300">
        <v>-0.41865710277707058</v>
      </c>
      <c r="V12" s="315" t="s">
        <v>674</v>
      </c>
      <c r="W12" s="413">
        <v>2.7404930124610791E-2</v>
      </c>
      <c r="X12" s="333">
        <v>4.1884655237525166E-2</v>
      </c>
      <c r="Y12" s="414">
        <v>4.1003574631913751E-2</v>
      </c>
    </row>
    <row r="13" spans="1:25" ht="30.6" customHeight="1">
      <c r="A13" s="1979" t="s">
        <v>220</v>
      </c>
      <c r="B13" s="1980"/>
      <c r="C13" s="1981"/>
      <c r="D13" s="307">
        <v>772790</v>
      </c>
      <c r="E13" s="308">
        <v>344460</v>
      </c>
      <c r="F13" s="309">
        <v>202127</v>
      </c>
      <c r="G13" s="418">
        <v>-0.41320617778551938</v>
      </c>
      <c r="H13" s="419">
        <v>-0.73844511445541472</v>
      </c>
      <c r="K13" s="321"/>
      <c r="L13" s="1923" t="s">
        <v>290</v>
      </c>
      <c r="M13" s="1924"/>
      <c r="N13" s="1925"/>
      <c r="O13" s="296">
        <v>61096</v>
      </c>
      <c r="P13" s="297">
        <v>95748</v>
      </c>
      <c r="Q13" s="298">
        <v>86428</v>
      </c>
      <c r="R13" s="299">
        <v>-9.7338847808831522E-2</v>
      </c>
      <c r="S13" s="300">
        <v>0.41462616210553882</v>
      </c>
      <c r="V13" s="315" t="s">
        <v>675</v>
      </c>
      <c r="W13" s="413">
        <v>1.2644077254722434E-2</v>
      </c>
      <c r="X13" s="333">
        <v>1.0488358707946181E-2</v>
      </c>
      <c r="Y13" s="414">
        <v>1.1573156937027625E-2</v>
      </c>
    </row>
    <row r="14" spans="1:25" ht="15">
      <c r="A14" s="1926"/>
      <c r="B14" s="1927"/>
      <c r="C14" s="1928"/>
      <c r="D14" s="312"/>
      <c r="E14" s="313"/>
      <c r="F14" s="314"/>
      <c r="G14" s="418"/>
      <c r="H14" s="419"/>
      <c r="K14" s="321"/>
      <c r="L14" s="1939" t="s">
        <v>543</v>
      </c>
      <c r="M14" s="1940"/>
      <c r="N14" s="1941"/>
      <c r="O14" s="307">
        <v>-524161</v>
      </c>
      <c r="P14" s="308">
        <v>-128758</v>
      </c>
      <c r="Q14" s="309">
        <v>-253807</v>
      </c>
      <c r="R14" s="310">
        <v>0.9711940228956647</v>
      </c>
      <c r="S14" s="311">
        <v>-0.51578427238959024</v>
      </c>
      <c r="V14" s="316"/>
      <c r="W14" s="299"/>
      <c r="X14" s="306"/>
      <c r="Y14" s="300"/>
    </row>
    <row r="15" spans="1:25" ht="15">
      <c r="A15" s="1926" t="s">
        <v>676</v>
      </c>
      <c r="B15" s="1927"/>
      <c r="C15" s="1928"/>
      <c r="D15" s="307">
        <v>3549042</v>
      </c>
      <c r="E15" s="308">
        <v>1261896</v>
      </c>
      <c r="F15" s="309">
        <v>729168</v>
      </c>
      <c r="G15" s="418">
        <v>-0.42216474257783521</v>
      </c>
      <c r="H15" s="419">
        <v>-0.79454511949985374</v>
      </c>
      <c r="K15" s="321"/>
      <c r="L15" s="1948"/>
      <c r="M15" s="1915"/>
      <c r="N15" s="1929"/>
      <c r="O15" s="302"/>
      <c r="P15" s="303"/>
      <c r="Q15" s="304"/>
      <c r="R15" s="299"/>
      <c r="S15" s="300"/>
      <c r="V15" s="317" t="s">
        <v>677</v>
      </c>
      <c r="W15" s="299"/>
      <c r="X15" s="306"/>
      <c r="Y15" s="300"/>
    </row>
    <row r="16" spans="1:25" ht="15" customHeight="1">
      <c r="A16" s="1926" t="s">
        <v>225</v>
      </c>
      <c r="B16" s="1927"/>
      <c r="C16" s="1928"/>
      <c r="D16" s="307">
        <v>31556758</v>
      </c>
      <c r="E16" s="308">
        <v>19367305</v>
      </c>
      <c r="F16" s="309">
        <v>20234741</v>
      </c>
      <c r="G16" s="418">
        <v>4.4788678651985991E-2</v>
      </c>
      <c r="H16" s="419">
        <v>-0.35878264174032071</v>
      </c>
      <c r="K16" s="321"/>
      <c r="L16" s="1939" t="s">
        <v>590</v>
      </c>
      <c r="M16" s="1940"/>
      <c r="N16" s="1941"/>
      <c r="O16" s="307">
        <v>1328828</v>
      </c>
      <c r="P16" s="308">
        <v>2037913</v>
      </c>
      <c r="Q16" s="309">
        <v>1965118</v>
      </c>
      <c r="R16" s="310">
        <v>-3.5720366865513886E-2</v>
      </c>
      <c r="S16" s="311">
        <v>0.47883548510416696</v>
      </c>
      <c r="V16" s="301" t="s">
        <v>184</v>
      </c>
      <c r="W16" s="413">
        <v>3.7089542930363158E-2</v>
      </c>
      <c r="X16" s="333">
        <v>4.0245237805319842E-2</v>
      </c>
      <c r="Y16" s="414">
        <v>4.2604629487596857E-2</v>
      </c>
    </row>
    <row r="17" spans="1:25" ht="15">
      <c r="A17" s="1926" t="s">
        <v>226</v>
      </c>
      <c r="B17" s="1927"/>
      <c r="C17" s="1928"/>
      <c r="D17" s="307">
        <v>5466463</v>
      </c>
      <c r="E17" s="308">
        <v>7677804</v>
      </c>
      <c r="F17" s="309">
        <v>7538562</v>
      </c>
      <c r="G17" s="418">
        <v>-1.8135654413683922E-2</v>
      </c>
      <c r="H17" s="419">
        <v>0.37905662217049674</v>
      </c>
      <c r="K17" s="321"/>
      <c r="L17" s="1948"/>
      <c r="M17" s="1915"/>
      <c r="N17" s="1929"/>
      <c r="O17" s="302"/>
      <c r="P17" s="303"/>
      <c r="Q17" s="304"/>
      <c r="R17" s="299"/>
      <c r="S17" s="300"/>
      <c r="V17" s="301" t="s">
        <v>678</v>
      </c>
      <c r="W17" s="413">
        <v>5.1117601001910817E-2</v>
      </c>
      <c r="X17" s="333">
        <v>5.3253815696255064E-2</v>
      </c>
      <c r="Y17" s="414">
        <v>5.5205760230985085E-2</v>
      </c>
    </row>
    <row r="18" spans="1:25" ht="15">
      <c r="A18" s="1923"/>
      <c r="B18" s="1924"/>
      <c r="C18" s="1925"/>
      <c r="D18" s="302"/>
      <c r="E18" s="303"/>
      <c r="F18" s="304"/>
      <c r="G18" s="415"/>
      <c r="H18" s="416"/>
      <c r="K18" s="321"/>
      <c r="L18" s="1926" t="s">
        <v>591</v>
      </c>
      <c r="M18" s="1927"/>
      <c r="N18" s="1928"/>
      <c r="O18" s="302"/>
      <c r="P18" s="303"/>
      <c r="Q18" s="304"/>
      <c r="R18" s="299"/>
      <c r="S18" s="300"/>
      <c r="V18" s="301" t="s">
        <v>679</v>
      </c>
      <c r="W18" s="299">
        <v>1.9612775101346032</v>
      </c>
      <c r="X18" s="306">
        <v>1.4639219461457176</v>
      </c>
      <c r="Y18" s="300">
        <v>1.3755778770100329</v>
      </c>
    </row>
    <row r="19" spans="1:25" ht="15">
      <c r="A19" s="1926" t="s">
        <v>27</v>
      </c>
      <c r="B19" s="1927"/>
      <c r="C19" s="1928"/>
      <c r="D19" s="307">
        <v>124970804</v>
      </c>
      <c r="E19" s="308">
        <v>134734202</v>
      </c>
      <c r="F19" s="309">
        <v>132578949</v>
      </c>
      <c r="G19" s="418">
        <v>-1.5996331799998376E-2</v>
      </c>
      <c r="H19" s="419">
        <v>6.0879379474905182E-2</v>
      </c>
      <c r="K19" s="321"/>
      <c r="L19" s="318"/>
      <c r="M19" s="319" t="s">
        <v>592</v>
      </c>
      <c r="N19" s="320"/>
      <c r="O19" s="296">
        <v>631778</v>
      </c>
      <c r="P19" s="297">
        <v>749416</v>
      </c>
      <c r="Q19" s="298">
        <v>731705</v>
      </c>
      <c r="R19" s="299">
        <v>-2.3633068949688824E-2</v>
      </c>
      <c r="S19" s="300">
        <v>0.15816790074994697</v>
      </c>
      <c r="V19" s="301" t="s">
        <v>680</v>
      </c>
      <c r="W19" s="299">
        <v>1.4230496929574989</v>
      </c>
      <c r="X19" s="306">
        <v>1.1063223560749307</v>
      </c>
      <c r="Y19" s="300">
        <v>1.0615918617212343</v>
      </c>
    </row>
    <row r="20" spans="1:25" ht="16.5">
      <c r="A20" s="318"/>
      <c r="B20" s="1924" t="s">
        <v>593</v>
      </c>
      <c r="C20" s="1925"/>
      <c r="D20" s="296">
        <v>120335694</v>
      </c>
      <c r="E20" s="297">
        <v>129311792</v>
      </c>
      <c r="F20" s="298">
        <v>126930472</v>
      </c>
      <c r="G20" s="415">
        <v>-1.8415335238722852E-2</v>
      </c>
      <c r="H20" s="416">
        <v>5.4803174193685189E-2</v>
      </c>
      <c r="K20" s="321"/>
      <c r="L20" s="318"/>
      <c r="M20" s="319" t="s">
        <v>681</v>
      </c>
      <c r="N20" s="320"/>
      <c r="O20" s="296">
        <v>173465</v>
      </c>
      <c r="P20" s="297">
        <v>239930</v>
      </c>
      <c r="Q20" s="298">
        <v>242504</v>
      </c>
      <c r="R20" s="299">
        <v>1.0728129037635977E-2</v>
      </c>
      <c r="S20" s="300">
        <v>0.39799959646038108</v>
      </c>
      <c r="V20" s="301" t="s">
        <v>682</v>
      </c>
      <c r="W20" s="413">
        <v>1.6777070586822825E-2</v>
      </c>
      <c r="X20" s="333">
        <v>3.8225780266245984E-3</v>
      </c>
      <c r="Y20" s="414">
        <v>7.657535435734975E-3</v>
      </c>
    </row>
    <row r="21" spans="1:25">
      <c r="A21" s="318"/>
      <c r="B21" s="1915" t="s">
        <v>595</v>
      </c>
      <c r="C21" s="1929"/>
      <c r="D21" s="296">
        <v>4635110</v>
      </c>
      <c r="E21" s="297">
        <v>5422410</v>
      </c>
      <c r="F21" s="298">
        <v>5648477</v>
      </c>
      <c r="G21" s="415">
        <v>4.1691240610724822E-2</v>
      </c>
      <c r="H21" s="416">
        <v>0.21862846836428917</v>
      </c>
      <c r="I21" s="410"/>
      <c r="K21" s="321"/>
      <c r="L21" s="318"/>
      <c r="M21" s="319" t="s">
        <v>329</v>
      </c>
      <c r="N21" s="320"/>
      <c r="O21" s="296">
        <v>42112</v>
      </c>
      <c r="P21" s="297">
        <v>-7511</v>
      </c>
      <c r="Q21" s="298">
        <v>-1898</v>
      </c>
      <c r="R21" s="299">
        <v>-0.74730395420050588</v>
      </c>
      <c r="S21" s="300" t="s">
        <v>333</v>
      </c>
      <c r="V21" s="315"/>
      <c r="W21" s="299"/>
      <c r="X21" s="306"/>
      <c r="Y21" s="300"/>
    </row>
    <row r="22" spans="1:25" ht="15">
      <c r="A22" s="318"/>
      <c r="B22" s="1924" t="s">
        <v>683</v>
      </c>
      <c r="C22" s="1925"/>
      <c r="D22" s="296">
        <v>-9090737</v>
      </c>
      <c r="E22" s="297">
        <v>-7937985</v>
      </c>
      <c r="F22" s="298">
        <v>-7769920</v>
      </c>
      <c r="G22" s="415">
        <v>-2.1172249632620876E-2</v>
      </c>
      <c r="H22" s="416">
        <v>-0.14529262038930402</v>
      </c>
      <c r="K22" s="321"/>
      <c r="L22" s="318"/>
      <c r="M22" s="321" t="s">
        <v>331</v>
      </c>
      <c r="N22" s="322"/>
      <c r="O22" s="296">
        <v>12320</v>
      </c>
      <c r="P22" s="297">
        <v>27477</v>
      </c>
      <c r="Q22" s="298">
        <v>-10978</v>
      </c>
      <c r="R22" s="299">
        <v>-1.3995341558394294</v>
      </c>
      <c r="S22" s="300">
        <v>-1.8910714285714285</v>
      </c>
      <c r="V22" s="323" t="s">
        <v>64</v>
      </c>
      <c r="W22" s="299"/>
      <c r="X22" s="306"/>
      <c r="Y22" s="300"/>
    </row>
    <row r="23" spans="1:25" ht="17.25">
      <c r="A23" s="1926" t="s">
        <v>598</v>
      </c>
      <c r="B23" s="1927"/>
      <c r="C23" s="1928"/>
      <c r="D23" s="307">
        <v>115880067</v>
      </c>
      <c r="E23" s="308">
        <v>126796217</v>
      </c>
      <c r="F23" s="309">
        <v>124809029</v>
      </c>
      <c r="G23" s="418">
        <v>-1.567229722634389E-2</v>
      </c>
      <c r="H23" s="419">
        <v>7.7053476332560322E-2</v>
      </c>
      <c r="K23" s="321"/>
      <c r="L23" s="318"/>
      <c r="M23" s="321" t="s">
        <v>684</v>
      </c>
      <c r="N23" s="324"/>
      <c r="O23" s="296">
        <v>-2821</v>
      </c>
      <c r="P23" s="297">
        <v>-4593</v>
      </c>
      <c r="Q23" s="298">
        <v>-17051</v>
      </c>
      <c r="R23" s="299" t="s">
        <v>333</v>
      </c>
      <c r="S23" s="300" t="s">
        <v>333</v>
      </c>
      <c r="V23" s="316" t="s">
        <v>685</v>
      </c>
      <c r="W23" s="299">
        <v>0.43650203112682651</v>
      </c>
      <c r="X23" s="306">
        <v>0.48706644214462796</v>
      </c>
      <c r="Y23" s="300">
        <v>0.42757665227535896</v>
      </c>
    </row>
    <row r="24" spans="1:25" ht="15">
      <c r="A24" s="1923"/>
      <c r="B24" s="1924"/>
      <c r="C24" s="1925"/>
      <c r="D24" s="312"/>
      <c r="E24" s="313"/>
      <c r="F24" s="314"/>
      <c r="G24" s="418"/>
      <c r="H24" s="419"/>
      <c r="K24" s="321"/>
      <c r="L24" s="318"/>
      <c r="M24" s="319" t="s">
        <v>280</v>
      </c>
      <c r="N24" s="324"/>
      <c r="O24" s="296">
        <v>58392</v>
      </c>
      <c r="P24" s="297">
        <v>33562</v>
      </c>
      <c r="Q24" s="298">
        <v>120328</v>
      </c>
      <c r="R24" s="299">
        <v>2.585245217805852</v>
      </c>
      <c r="S24" s="300">
        <v>1.060693245650089</v>
      </c>
      <c r="V24" s="316" t="s">
        <v>686</v>
      </c>
      <c r="W24" s="299">
        <v>2.3439477053103064E-2</v>
      </c>
      <c r="X24" s="306">
        <v>3.0791640885340813E-2</v>
      </c>
      <c r="Y24" s="300">
        <v>2.7461005561067956E-2</v>
      </c>
    </row>
    <row r="25" spans="1:25" ht="17.25">
      <c r="A25" s="1926" t="s">
        <v>687</v>
      </c>
      <c r="B25" s="1927"/>
      <c r="C25" s="1928"/>
      <c r="D25" s="307">
        <v>1729286</v>
      </c>
      <c r="E25" s="308">
        <v>1628645</v>
      </c>
      <c r="F25" s="309">
        <v>1593758</v>
      </c>
      <c r="G25" s="418">
        <v>-2.1420874407866664E-2</v>
      </c>
      <c r="H25" s="419">
        <v>-7.8372229926108261E-2</v>
      </c>
      <c r="K25" s="321"/>
      <c r="L25" s="318"/>
      <c r="M25" s="569" t="s">
        <v>18</v>
      </c>
      <c r="N25" s="320"/>
      <c r="O25" s="307">
        <v>915246</v>
      </c>
      <c r="P25" s="308">
        <v>1038281</v>
      </c>
      <c r="Q25" s="309">
        <v>1064610</v>
      </c>
      <c r="R25" s="310">
        <v>2.5358260432387765E-2</v>
      </c>
      <c r="S25" s="311">
        <v>0.16319546875921884</v>
      </c>
      <c r="V25" s="325" t="s">
        <v>688</v>
      </c>
      <c r="W25" s="299"/>
      <c r="X25" s="306"/>
      <c r="Y25" s="300"/>
    </row>
    <row r="26" spans="1:25" ht="15">
      <c r="A26" s="1926" t="s">
        <v>606</v>
      </c>
      <c r="B26" s="1927"/>
      <c r="C26" s="1928"/>
      <c r="D26" s="307">
        <v>532584</v>
      </c>
      <c r="E26" s="308">
        <v>532404</v>
      </c>
      <c r="F26" s="309">
        <v>524448</v>
      </c>
      <c r="G26" s="418">
        <v>-1.4943539116911264E-2</v>
      </c>
      <c r="H26" s="419">
        <v>-1.5276463431120768E-2</v>
      </c>
      <c r="K26" s="321"/>
      <c r="L26" s="305"/>
      <c r="N26" s="567"/>
      <c r="O26" s="302"/>
      <c r="P26" s="303"/>
      <c r="Q26" s="304"/>
      <c r="R26" s="299"/>
      <c r="S26" s="300"/>
      <c r="V26" s="301"/>
      <c r="W26" s="302"/>
      <c r="X26" s="303"/>
      <c r="Y26" s="304"/>
    </row>
    <row r="27" spans="1:25" ht="17.25">
      <c r="A27" s="1926" t="s">
        <v>689</v>
      </c>
      <c r="B27" s="1927"/>
      <c r="C27" s="1928"/>
      <c r="D27" s="307">
        <v>6455086</v>
      </c>
      <c r="E27" s="308">
        <v>6321863</v>
      </c>
      <c r="F27" s="309">
        <v>6100840</v>
      </c>
      <c r="G27" s="418">
        <v>-3.496168771768704E-2</v>
      </c>
      <c r="H27" s="419">
        <v>-5.4878587210147156E-2</v>
      </c>
      <c r="K27" s="321"/>
      <c r="L27" s="1926" t="s">
        <v>611</v>
      </c>
      <c r="M27" s="1927"/>
      <c r="N27" s="1928"/>
      <c r="O27" s="312"/>
      <c r="P27" s="313"/>
      <c r="Q27" s="314"/>
      <c r="R27" s="310"/>
      <c r="S27" s="311"/>
      <c r="V27" s="316"/>
      <c r="W27" s="302"/>
      <c r="X27" s="303"/>
      <c r="Y27" s="304"/>
    </row>
    <row r="28" spans="1:25" ht="15">
      <c r="A28" s="1923"/>
      <c r="B28" s="1924"/>
      <c r="C28" s="1925"/>
      <c r="D28" s="302" t="s">
        <v>690</v>
      </c>
      <c r="E28" s="303"/>
      <c r="F28" s="304"/>
      <c r="G28" s="415"/>
      <c r="H28" s="416"/>
      <c r="K28" s="321"/>
      <c r="L28" s="318"/>
      <c r="M28" s="319" t="s">
        <v>613</v>
      </c>
      <c r="O28" s="911">
        <v>-603175</v>
      </c>
      <c r="P28" s="912">
        <v>-715877</v>
      </c>
      <c r="Q28" s="913">
        <v>-694339</v>
      </c>
      <c r="R28" s="894">
        <v>-3.008617402151487E-2</v>
      </c>
      <c r="S28" s="914">
        <v>0.15114021635512082</v>
      </c>
      <c r="V28" s="323" t="s">
        <v>95</v>
      </c>
      <c r="W28" s="302">
        <v>12176.36476</v>
      </c>
      <c r="X28" s="303">
        <v>12176.36476</v>
      </c>
      <c r="Y28" s="304">
        <v>12176.36476</v>
      </c>
    </row>
    <row r="29" spans="1:25" ht="15.75" thickBot="1">
      <c r="A29" s="1917" t="s">
        <v>612</v>
      </c>
      <c r="B29" s="1918"/>
      <c r="C29" s="1919"/>
      <c r="D29" s="307">
        <v>201736376</v>
      </c>
      <c r="E29" s="308">
        <v>199307836</v>
      </c>
      <c r="F29" s="309">
        <v>194945753</v>
      </c>
      <c r="G29" s="418">
        <v>-2.1886159056987653E-2</v>
      </c>
      <c r="H29" s="419">
        <v>-3.3660875319778683E-2</v>
      </c>
      <c r="K29" s="321"/>
      <c r="L29" s="318"/>
      <c r="M29" s="319" t="s">
        <v>691</v>
      </c>
      <c r="N29" s="320"/>
      <c r="O29" s="296">
        <v>-433717</v>
      </c>
      <c r="P29" s="297">
        <v>-694702</v>
      </c>
      <c r="Q29" s="298">
        <v>-532560</v>
      </c>
      <c r="R29" s="299">
        <v>-0.23339791738040197</v>
      </c>
      <c r="S29" s="300">
        <v>0.22789745386968921</v>
      </c>
      <c r="V29" s="327" t="s">
        <v>692</v>
      </c>
      <c r="W29" s="328">
        <v>11317.386716999999</v>
      </c>
      <c r="X29" s="329">
        <v>11317.386716999999</v>
      </c>
      <c r="Y29" s="330">
        <v>11317.386716999999</v>
      </c>
    </row>
    <row r="30" spans="1:25">
      <c r="A30" s="1923"/>
      <c r="B30" s="1924"/>
      <c r="C30" s="1925"/>
      <c r="D30" s="302"/>
      <c r="E30" s="303"/>
      <c r="F30" s="304"/>
      <c r="G30" s="415"/>
      <c r="H30" s="416"/>
      <c r="K30" s="321"/>
      <c r="L30" s="318"/>
      <c r="M30" s="319" t="s">
        <v>693</v>
      </c>
      <c r="N30" s="320"/>
      <c r="O30" s="296">
        <v>-127578</v>
      </c>
      <c r="P30" s="297">
        <v>-137757</v>
      </c>
      <c r="Q30" s="298">
        <v>-126426</v>
      </c>
      <c r="R30" s="299">
        <v>-8.2253533395762107E-2</v>
      </c>
      <c r="S30" s="300">
        <v>-9.0297700230447253E-3</v>
      </c>
      <c r="V30" s="331"/>
      <c r="W30" s="289"/>
      <c r="X30" s="332"/>
      <c r="Y30" s="289"/>
    </row>
    <row r="31" spans="1:25" ht="14.45" customHeight="1">
      <c r="A31" s="1920" t="s">
        <v>694</v>
      </c>
      <c r="B31" s="1921"/>
      <c r="C31" s="1922"/>
      <c r="D31" s="302"/>
      <c r="E31" s="303"/>
      <c r="F31" s="304"/>
      <c r="G31" s="415"/>
      <c r="H31" s="416"/>
      <c r="K31" s="321"/>
      <c r="L31" s="318"/>
      <c r="M31" s="319" t="s">
        <v>695</v>
      </c>
      <c r="N31" s="320"/>
      <c r="O31" s="296">
        <v>-49176</v>
      </c>
      <c r="P31" s="297">
        <v>-65712</v>
      </c>
      <c r="Q31" s="298">
        <v>-49556</v>
      </c>
      <c r="R31" s="299">
        <v>-0.24586072559045533</v>
      </c>
      <c r="S31" s="300">
        <v>7.7273466731739059E-3</v>
      </c>
      <c r="V31" s="1950" t="s">
        <v>696</v>
      </c>
      <c r="W31" s="1950"/>
      <c r="X31" s="1950"/>
      <c r="Y31" s="1950"/>
    </row>
    <row r="32" spans="1:25" ht="15">
      <c r="A32" s="1942" t="s">
        <v>28</v>
      </c>
      <c r="B32" s="1943"/>
      <c r="C32" s="1944"/>
      <c r="D32" s="302"/>
      <c r="E32" s="303"/>
      <c r="F32" s="304"/>
      <c r="G32" s="306"/>
      <c r="H32" s="300"/>
      <c r="K32" s="321"/>
      <c r="L32" s="318"/>
      <c r="M32" s="335" t="s">
        <v>611</v>
      </c>
      <c r="N32" s="320"/>
      <c r="O32" s="307">
        <v>-1213646</v>
      </c>
      <c r="P32" s="308">
        <v>-1614048</v>
      </c>
      <c r="Q32" s="309">
        <v>-1402881</v>
      </c>
      <c r="R32" s="310">
        <v>-0.13083068161541664</v>
      </c>
      <c r="S32" s="311">
        <v>0.1559227319992815</v>
      </c>
      <c r="V32" s="1950"/>
      <c r="W32" s="1950"/>
      <c r="X32" s="1950"/>
      <c r="Y32" s="1950"/>
    </row>
    <row r="33" spans="1:25" ht="17.25">
      <c r="A33" s="318"/>
      <c r="B33" s="1924" t="s">
        <v>697</v>
      </c>
      <c r="C33" s="1925"/>
      <c r="D33" s="296">
        <v>44470186</v>
      </c>
      <c r="E33" s="297">
        <v>44598038</v>
      </c>
      <c r="F33" s="298">
        <v>45297294</v>
      </c>
      <c r="G33" s="415">
        <v>1.567907538892177E-2</v>
      </c>
      <c r="H33" s="416">
        <v>1.859915764687825E-2</v>
      </c>
      <c r="K33" s="321"/>
      <c r="L33" s="334"/>
      <c r="N33" s="335"/>
      <c r="O33" s="307"/>
      <c r="P33" s="308"/>
      <c r="Q33" s="309"/>
      <c r="R33" s="310"/>
      <c r="S33" s="311"/>
      <c r="V33" s="1965" t="s">
        <v>698</v>
      </c>
      <c r="W33" s="1965"/>
      <c r="X33" s="1965"/>
      <c r="Y33" s="1965"/>
    </row>
    <row r="34" spans="1:25" ht="17.25">
      <c r="A34" s="318"/>
      <c r="B34" s="1924" t="s">
        <v>699</v>
      </c>
      <c r="C34" s="1925"/>
      <c r="D34" s="296">
        <v>88611086</v>
      </c>
      <c r="E34" s="297">
        <v>87552576</v>
      </c>
      <c r="F34" s="298">
        <v>85125304</v>
      </c>
      <c r="G34" s="415">
        <v>-2.7723593192734874E-2</v>
      </c>
      <c r="H34" s="416">
        <v>-3.9337989831204623E-2</v>
      </c>
      <c r="K34" s="321"/>
      <c r="L34" s="1926" t="s">
        <v>21</v>
      </c>
      <c r="M34" s="1927"/>
      <c r="N34" s="1928"/>
      <c r="O34" s="307">
        <v>1030428</v>
      </c>
      <c r="P34" s="308">
        <v>1462146</v>
      </c>
      <c r="Q34" s="309">
        <v>1626847</v>
      </c>
      <c r="R34" s="310">
        <v>0.11264333383943874</v>
      </c>
      <c r="S34" s="311">
        <v>0.57880705881439554</v>
      </c>
      <c r="V34" s="1965" t="s">
        <v>700</v>
      </c>
      <c r="W34" s="1965"/>
      <c r="X34" s="1965"/>
      <c r="Y34" s="1965"/>
    </row>
    <row r="35" spans="1:25" ht="30.75" customHeight="1">
      <c r="A35" s="318"/>
      <c r="B35" s="1927" t="s">
        <v>617</v>
      </c>
      <c r="C35" s="1928"/>
      <c r="D35" s="307">
        <v>133081272</v>
      </c>
      <c r="E35" s="308">
        <v>132150614</v>
      </c>
      <c r="F35" s="309">
        <v>130422598</v>
      </c>
      <c r="G35" s="418">
        <v>-1.3076110263097185E-2</v>
      </c>
      <c r="H35" s="419">
        <v>-1.9977822273895884E-2</v>
      </c>
      <c r="K35" s="321"/>
      <c r="L35" s="326"/>
      <c r="N35" s="322"/>
      <c r="O35" s="336"/>
      <c r="P35" s="337"/>
      <c r="Q35" s="338"/>
      <c r="R35" s="299"/>
      <c r="S35" s="300"/>
      <c r="V35" s="1909" t="s">
        <v>701</v>
      </c>
      <c r="W35" s="1909"/>
      <c r="X35" s="1909"/>
      <c r="Y35" s="1909"/>
    </row>
    <row r="36" spans="1:25" ht="15">
      <c r="A36" s="1948"/>
      <c r="B36" s="1915"/>
      <c r="C36" s="1929"/>
      <c r="D36" s="302"/>
      <c r="E36" s="303"/>
      <c r="F36" s="304"/>
      <c r="G36" s="417"/>
      <c r="H36" s="311"/>
      <c r="K36" s="321"/>
      <c r="L36" s="1986" t="s">
        <v>22</v>
      </c>
      <c r="M36" s="1987"/>
      <c r="N36" s="1988"/>
      <c r="O36" s="296">
        <v>-274798</v>
      </c>
      <c r="P36" s="297">
        <v>-416361</v>
      </c>
      <c r="Q36" s="298">
        <v>-466694</v>
      </c>
      <c r="R36" s="299">
        <v>0.12088788335122647</v>
      </c>
      <c r="S36" s="300">
        <v>0.69831658163450971</v>
      </c>
      <c r="V36" s="1909"/>
      <c r="W36" s="1909"/>
      <c r="X36" s="1909"/>
      <c r="Y36" s="1909"/>
    </row>
    <row r="37" spans="1:25" ht="15">
      <c r="A37" s="1942" t="s">
        <v>618</v>
      </c>
      <c r="B37" s="1943"/>
      <c r="C37" s="1944"/>
      <c r="D37" s="307">
        <v>24839353</v>
      </c>
      <c r="E37" s="308">
        <v>20250739</v>
      </c>
      <c r="F37" s="309">
        <v>18064487</v>
      </c>
      <c r="G37" s="417">
        <v>-0.10795912188686052</v>
      </c>
      <c r="H37" s="311">
        <v>-0.27274728129995973</v>
      </c>
      <c r="K37" s="321"/>
      <c r="L37" s="326"/>
      <c r="N37" s="322"/>
      <c r="O37" s="302"/>
      <c r="P37" s="303"/>
      <c r="Q37" s="304"/>
      <c r="R37" s="299"/>
      <c r="S37" s="300"/>
      <c r="V37" s="1909"/>
      <c r="W37" s="1909"/>
      <c r="X37" s="1909"/>
      <c r="Y37" s="1909"/>
    </row>
    <row r="38" spans="1:25" ht="15">
      <c r="A38" s="318"/>
      <c r="B38" s="1924" t="s">
        <v>702</v>
      </c>
      <c r="C38" s="1925"/>
      <c r="D38" s="296">
        <v>24303193</v>
      </c>
      <c r="E38" s="297">
        <v>19692474</v>
      </c>
      <c r="F38" s="298">
        <v>17532350</v>
      </c>
      <c r="G38" s="415">
        <v>-0.10969287048442977</v>
      </c>
      <c r="H38" s="416">
        <v>-0.27859890673624654</v>
      </c>
      <c r="K38" s="321"/>
      <c r="L38" s="1942" t="s">
        <v>23</v>
      </c>
      <c r="M38" s="1943"/>
      <c r="N38" s="1944"/>
      <c r="O38" s="307">
        <v>755630</v>
      </c>
      <c r="P38" s="308">
        <v>1045785</v>
      </c>
      <c r="Q38" s="309">
        <v>1160153</v>
      </c>
      <c r="R38" s="310">
        <v>0.10936091070344287</v>
      </c>
      <c r="S38" s="311">
        <v>0.53534534097375697</v>
      </c>
      <c r="V38" s="1965" t="s">
        <v>703</v>
      </c>
      <c r="W38" s="1965"/>
      <c r="X38" s="1965"/>
      <c r="Y38" s="1965"/>
    </row>
    <row r="39" spans="1:25" ht="14.1" customHeight="1">
      <c r="A39" s="318"/>
      <c r="B39" s="1924" t="s">
        <v>619</v>
      </c>
      <c r="C39" s="1925"/>
      <c r="D39" s="296">
        <v>536160</v>
      </c>
      <c r="E39" s="297">
        <v>558265</v>
      </c>
      <c r="F39" s="298">
        <v>532137</v>
      </c>
      <c r="G39" s="415">
        <v>-4.6802145934278561E-2</v>
      </c>
      <c r="H39" s="416">
        <v>-7.5033572068039511E-3</v>
      </c>
      <c r="K39" s="321"/>
      <c r="L39" s="1948" t="s">
        <v>24</v>
      </c>
      <c r="M39" s="1915"/>
      <c r="N39" s="1929"/>
      <c r="O39" s="296">
        <v>-580</v>
      </c>
      <c r="P39" s="303">
        <v>-5979</v>
      </c>
      <c r="Q39" s="298">
        <v>-5157</v>
      </c>
      <c r="R39" s="299">
        <v>-0.13748118414450572</v>
      </c>
      <c r="S39" s="300" t="s">
        <v>333</v>
      </c>
      <c r="V39" s="1909" t="s">
        <v>704</v>
      </c>
      <c r="W39" s="1909"/>
      <c r="X39" s="1909"/>
      <c r="Y39" s="1909"/>
    </row>
    <row r="40" spans="1:25" ht="19.5" customHeight="1" thickBot="1">
      <c r="A40" s="1926" t="s">
        <v>705</v>
      </c>
      <c r="B40" s="1927"/>
      <c r="C40" s="1928"/>
      <c r="D40" s="307">
        <v>5040881</v>
      </c>
      <c r="E40" s="308">
        <v>6684191</v>
      </c>
      <c r="F40" s="309">
        <v>5872463</v>
      </c>
      <c r="G40" s="418">
        <v>-0.12143997680497165</v>
      </c>
      <c r="H40" s="419">
        <v>0.16496759197449817</v>
      </c>
      <c r="K40" s="321"/>
      <c r="L40" s="1912" t="s">
        <v>706</v>
      </c>
      <c r="M40" s="1913"/>
      <c r="N40" s="1914"/>
      <c r="O40" s="339">
        <v>755050</v>
      </c>
      <c r="P40" s="340">
        <v>1039806</v>
      </c>
      <c r="Q40" s="341">
        <v>1154996</v>
      </c>
      <c r="R40" s="342">
        <v>0.11078028016764666</v>
      </c>
      <c r="S40" s="343">
        <v>0.52969472220382752</v>
      </c>
      <c r="V40" s="1909"/>
      <c r="W40" s="1909"/>
      <c r="X40" s="1909"/>
      <c r="Y40" s="1909"/>
    </row>
    <row r="41" spans="1:25" ht="21.75" customHeight="1">
      <c r="A41" s="1926" t="s">
        <v>231</v>
      </c>
      <c r="B41" s="1927"/>
      <c r="C41" s="1928"/>
      <c r="D41" s="307">
        <v>15301214</v>
      </c>
      <c r="E41" s="308">
        <v>14482984</v>
      </c>
      <c r="F41" s="309">
        <v>13575977</v>
      </c>
      <c r="G41" s="418">
        <v>-6.262569923435668E-2</v>
      </c>
      <c r="H41" s="419">
        <v>-0.11275164179783381</v>
      </c>
      <c r="K41" s="1915"/>
      <c r="L41" s="1915"/>
      <c r="M41" s="1915"/>
      <c r="N41" s="1915"/>
      <c r="V41" s="1909"/>
      <c r="W41" s="1909"/>
      <c r="X41" s="1909"/>
      <c r="Y41" s="1909"/>
    </row>
    <row r="42" spans="1:25" ht="54.75" customHeight="1">
      <c r="A42" s="1926" t="s">
        <v>621</v>
      </c>
      <c r="B42" s="1927"/>
      <c r="C42" s="1928"/>
      <c r="D42" s="307">
        <v>532584</v>
      </c>
      <c r="E42" s="308">
        <v>532404</v>
      </c>
      <c r="F42" s="309">
        <v>524448</v>
      </c>
      <c r="G42" s="418">
        <v>-1.4943539116911264E-2</v>
      </c>
      <c r="H42" s="419">
        <v>-1.5276463431120768E-2</v>
      </c>
      <c r="K42" s="321"/>
      <c r="L42" s="915"/>
      <c r="M42" s="915"/>
      <c r="N42" s="915"/>
      <c r="O42" s="915"/>
      <c r="P42" s="915"/>
      <c r="Q42" s="915"/>
      <c r="R42" s="915"/>
      <c r="S42" s="915"/>
      <c r="V42" s="1909"/>
      <c r="W42" s="1909"/>
      <c r="X42" s="1909"/>
      <c r="Y42" s="1909"/>
    </row>
    <row r="43" spans="1:25" ht="43.5" customHeight="1">
      <c r="A43" s="1926" t="s">
        <v>626</v>
      </c>
      <c r="B43" s="1927"/>
      <c r="C43" s="1928"/>
      <c r="D43" s="307">
        <v>461069</v>
      </c>
      <c r="E43" s="308" t="s">
        <v>159</v>
      </c>
      <c r="F43" s="309" t="s">
        <v>159</v>
      </c>
      <c r="G43" s="418">
        <v>0</v>
      </c>
      <c r="H43" s="419">
        <v>-1</v>
      </c>
      <c r="K43" s="321"/>
      <c r="L43" s="1909"/>
      <c r="M43" s="1909"/>
      <c r="N43" s="1909"/>
      <c r="O43" s="1909"/>
      <c r="P43" s="1909"/>
      <c r="Q43" s="1909"/>
      <c r="R43" s="1909"/>
      <c r="S43" s="1909"/>
      <c r="V43" s="1909"/>
      <c r="W43" s="1909"/>
      <c r="X43" s="1909"/>
      <c r="Y43" s="1909"/>
    </row>
    <row r="44" spans="1:25" ht="33" customHeight="1">
      <c r="A44" s="1926" t="s">
        <v>707</v>
      </c>
      <c r="B44" s="1927"/>
      <c r="C44" s="1928"/>
      <c r="D44" s="307">
        <v>4197747</v>
      </c>
      <c r="E44" s="308">
        <v>4444071</v>
      </c>
      <c r="F44" s="309">
        <v>6211275</v>
      </c>
      <c r="G44" s="418">
        <v>0.39765431290364184</v>
      </c>
      <c r="H44" s="419">
        <v>0.47966873658655462</v>
      </c>
      <c r="V44" s="425"/>
      <c r="W44" s="303"/>
      <c r="X44" s="303"/>
      <c r="Y44" s="303"/>
    </row>
    <row r="45" spans="1:25" ht="15">
      <c r="A45" s="1917" t="s">
        <v>628</v>
      </c>
      <c r="B45" s="1918"/>
      <c r="C45" s="1919"/>
      <c r="D45" s="307">
        <v>183454120</v>
      </c>
      <c r="E45" s="308">
        <v>178545003</v>
      </c>
      <c r="F45" s="309">
        <v>174671248</v>
      </c>
      <c r="G45" s="418">
        <v>-2.169623867882764E-2</v>
      </c>
      <c r="H45" s="419">
        <v>-4.7875032732979772E-2</v>
      </c>
    </row>
    <row r="46" spans="1:25">
      <c r="A46" s="1948"/>
      <c r="B46" s="1915"/>
      <c r="C46" s="1929"/>
      <c r="D46" s="302"/>
      <c r="E46" s="303"/>
      <c r="F46" s="304"/>
      <c r="G46" s="306"/>
      <c r="H46" s="300"/>
    </row>
    <row r="47" spans="1:25" ht="15">
      <c r="A47" s="1926" t="s">
        <v>29</v>
      </c>
      <c r="B47" s="1927"/>
      <c r="C47" s="1928"/>
      <c r="D47" s="307">
        <v>18165016</v>
      </c>
      <c r="E47" s="308">
        <v>20633464</v>
      </c>
      <c r="F47" s="309">
        <v>20140022</v>
      </c>
      <c r="G47" s="418">
        <v>-2.3914646614838886E-2</v>
      </c>
      <c r="H47" s="419">
        <v>0.10872580569155565</v>
      </c>
    </row>
    <row r="48" spans="1:25">
      <c r="A48" s="433" t="s">
        <v>629</v>
      </c>
      <c r="B48" s="319"/>
      <c r="C48" s="320"/>
      <c r="D48" s="296">
        <v>11024006</v>
      </c>
      <c r="E48" s="297">
        <v>11024006</v>
      </c>
      <c r="F48" s="298">
        <v>11882984</v>
      </c>
      <c r="G48" s="306">
        <v>7.7918861800329253E-2</v>
      </c>
      <c r="H48" s="300">
        <v>7.7918861800329253E-2</v>
      </c>
    </row>
    <row r="49" spans="1:8">
      <c r="A49" s="318" t="s">
        <v>632</v>
      </c>
      <c r="B49" s="319"/>
      <c r="C49" s="320"/>
      <c r="D49" s="296">
        <v>6488641</v>
      </c>
      <c r="E49" s="297">
        <v>6488969</v>
      </c>
      <c r="F49" s="298">
        <v>7297648</v>
      </c>
      <c r="G49" s="306">
        <v>0.12462364976624185</v>
      </c>
      <c r="H49" s="300">
        <v>0.12468049935263803</v>
      </c>
    </row>
    <row r="50" spans="1:8">
      <c r="A50" s="433" t="s">
        <v>708</v>
      </c>
      <c r="B50" s="319"/>
      <c r="C50" s="320"/>
      <c r="D50" s="296">
        <v>-68242</v>
      </c>
      <c r="E50" s="297">
        <v>-495371</v>
      </c>
      <c r="F50" s="298">
        <v>-780063</v>
      </c>
      <c r="G50" s="306" t="s">
        <v>333</v>
      </c>
      <c r="H50" s="300" t="s">
        <v>333</v>
      </c>
    </row>
    <row r="51" spans="1:8">
      <c r="A51" s="433" t="s">
        <v>467</v>
      </c>
      <c r="B51" s="321"/>
      <c r="C51" s="324"/>
      <c r="D51" s="296">
        <v>720611</v>
      </c>
      <c r="E51" s="297">
        <v>3615860</v>
      </c>
      <c r="F51" s="298">
        <v>1739453</v>
      </c>
      <c r="G51" s="306">
        <v>-0.51893795666867626</v>
      </c>
      <c r="H51" s="300">
        <v>1.4138585172860254</v>
      </c>
    </row>
    <row r="52" spans="1:8">
      <c r="A52" s="1923"/>
      <c r="B52" s="1924"/>
      <c r="C52" s="1925"/>
      <c r="D52" s="302"/>
      <c r="E52" s="303"/>
      <c r="F52" s="304"/>
      <c r="G52" s="306"/>
      <c r="H52" s="300"/>
    </row>
    <row r="53" spans="1:8">
      <c r="A53" s="1923" t="s">
        <v>24</v>
      </c>
      <c r="B53" s="1924"/>
      <c r="C53" s="1925"/>
      <c r="D53" s="296">
        <v>117240</v>
      </c>
      <c r="E53" s="297">
        <v>129369</v>
      </c>
      <c r="F53" s="298">
        <v>134483</v>
      </c>
      <c r="G53" s="306">
        <v>3.9530335706390307E-2</v>
      </c>
      <c r="H53" s="300">
        <v>0.14707437734561579</v>
      </c>
    </row>
    <row r="54" spans="1:8" ht="15">
      <c r="A54" s="1917"/>
      <c r="B54" s="1918"/>
      <c r="C54" s="1919"/>
      <c r="D54" s="312"/>
      <c r="E54" s="313"/>
      <c r="F54" s="314"/>
      <c r="G54" s="417"/>
      <c r="H54" s="311"/>
    </row>
    <row r="55" spans="1:8" ht="15">
      <c r="A55" s="1917" t="s">
        <v>634</v>
      </c>
      <c r="B55" s="1918"/>
      <c r="C55" s="1919"/>
      <c r="D55" s="307">
        <v>18282256</v>
      </c>
      <c r="E55" s="308">
        <v>20762833</v>
      </c>
      <c r="F55" s="309">
        <v>20274505</v>
      </c>
      <c r="G55" s="417">
        <v>-2.351933380189497E-2</v>
      </c>
      <c r="H55" s="311">
        <v>0.10897172646526765</v>
      </c>
    </row>
    <row r="56" spans="1:8">
      <c r="A56" s="436"/>
      <c r="B56" s="424"/>
      <c r="C56" s="437"/>
      <c r="D56" s="302"/>
      <c r="E56" s="303"/>
      <c r="F56" s="304"/>
      <c r="G56" s="415"/>
      <c r="H56" s="416"/>
    </row>
    <row r="57" spans="1:8" ht="15">
      <c r="A57" s="1920" t="s">
        <v>635</v>
      </c>
      <c r="B57" s="1921"/>
      <c r="C57" s="1922"/>
      <c r="D57" s="307">
        <v>201736376</v>
      </c>
      <c r="E57" s="308">
        <v>199307836</v>
      </c>
      <c r="F57" s="309">
        <v>194945753</v>
      </c>
      <c r="G57" s="417">
        <v>-2.1886159056987653E-2</v>
      </c>
      <c r="H57" s="311">
        <v>-3.3660875319778683E-2</v>
      </c>
    </row>
    <row r="58" spans="1:8">
      <c r="A58" s="1923"/>
      <c r="B58" s="1924"/>
      <c r="C58" s="1925"/>
      <c r="D58" s="302"/>
      <c r="E58" s="303"/>
      <c r="F58" s="304"/>
      <c r="G58" s="306"/>
      <c r="H58" s="300"/>
    </row>
    <row r="59" spans="1:8">
      <c r="A59" s="1923" t="s">
        <v>453</v>
      </c>
      <c r="B59" s="1924"/>
      <c r="C59" s="1925"/>
      <c r="D59" s="296">
        <v>130403638</v>
      </c>
      <c r="E59" s="297">
        <v>136495830</v>
      </c>
      <c r="F59" s="298">
        <v>131406579</v>
      </c>
      <c r="G59" s="306">
        <v>-3.7285029147044235E-2</v>
      </c>
      <c r="H59" s="300">
        <v>7.69105076654375E-3</v>
      </c>
    </row>
    <row r="60" spans="1:8">
      <c r="A60" s="1923" t="s">
        <v>636</v>
      </c>
      <c r="B60" s="1924"/>
      <c r="C60" s="1925"/>
      <c r="D60" s="296">
        <v>20320600</v>
      </c>
      <c r="E60" s="297">
        <v>21203561</v>
      </c>
      <c r="F60" s="298">
        <v>19638213</v>
      </c>
      <c r="G60" s="306">
        <v>-7.3824769339452034E-2</v>
      </c>
      <c r="H60" s="300">
        <v>-3.3581045835260781E-2</v>
      </c>
    </row>
    <row r="61" spans="1:8">
      <c r="A61" s="1923" t="s">
        <v>637</v>
      </c>
      <c r="B61" s="1924"/>
      <c r="C61" s="1925"/>
      <c r="D61" s="296">
        <v>73973965</v>
      </c>
      <c r="E61" s="297">
        <v>75333998</v>
      </c>
      <c r="F61" s="298">
        <v>70893784</v>
      </c>
      <c r="G61" s="306">
        <v>-5.8940373773870292E-2</v>
      </c>
      <c r="H61" s="300">
        <v>-4.1638717081070364E-2</v>
      </c>
    </row>
    <row r="62" spans="1:8" ht="15" thickBot="1">
      <c r="A62" s="1955" t="s">
        <v>638</v>
      </c>
      <c r="B62" s="1956"/>
      <c r="C62" s="1957"/>
      <c r="D62" s="428">
        <v>36109073</v>
      </c>
      <c r="E62" s="429">
        <v>39958271</v>
      </c>
      <c r="F62" s="430">
        <v>40874582</v>
      </c>
      <c r="G62" s="438">
        <v>2.2931697920563154E-2</v>
      </c>
      <c r="H62" s="432">
        <v>0.13197539022948601</v>
      </c>
    </row>
    <row r="63" spans="1:8">
      <c r="A63" s="1916"/>
      <c r="B63" s="1916"/>
      <c r="C63" s="321"/>
      <c r="D63" s="321"/>
      <c r="E63" s="321"/>
      <c r="F63" s="321"/>
      <c r="G63" s="321"/>
      <c r="H63" s="321"/>
    </row>
    <row r="64" spans="1:8" ht="14.1" customHeight="1">
      <c r="A64" s="1930" t="s">
        <v>709</v>
      </c>
      <c r="B64" s="1930"/>
      <c r="C64" s="1930"/>
      <c r="D64" s="1930"/>
      <c r="E64" s="1930"/>
      <c r="F64" s="1930"/>
      <c r="G64" s="1930"/>
      <c r="H64" s="1930"/>
    </row>
    <row r="65" spans="1:8" ht="15" customHeight="1">
      <c r="A65" s="1930" t="s">
        <v>710</v>
      </c>
      <c r="B65" s="1930"/>
      <c r="C65" s="1930"/>
      <c r="D65" s="1930"/>
      <c r="E65" s="1930"/>
      <c r="F65" s="1930"/>
      <c r="G65" s="1930"/>
      <c r="H65" s="1930"/>
    </row>
    <row r="66" spans="1:8" ht="15" customHeight="1">
      <c r="A66" s="1930" t="s">
        <v>711</v>
      </c>
      <c r="B66" s="1930"/>
      <c r="C66" s="1930"/>
      <c r="D66" s="1930"/>
      <c r="E66" s="1930"/>
      <c r="F66" s="1930"/>
      <c r="G66" s="1930"/>
      <c r="H66" s="1930"/>
    </row>
    <row r="67" spans="1:8" ht="13.5" customHeight="1">
      <c r="A67" s="1930" t="s">
        <v>712</v>
      </c>
      <c r="B67" s="1930"/>
      <c r="C67" s="1930"/>
      <c r="D67" s="1930"/>
      <c r="E67" s="1930"/>
      <c r="F67" s="1930"/>
      <c r="G67" s="1930"/>
      <c r="H67" s="1930"/>
    </row>
  </sheetData>
  <mergeCells count="101">
    <mergeCell ref="V42:Y42"/>
    <mergeCell ref="V43:Y43"/>
    <mergeCell ref="V31:Y32"/>
    <mergeCell ref="V35:Y37"/>
    <mergeCell ref="V39:Y41"/>
    <mergeCell ref="A42:C42"/>
    <mergeCell ref="A43:C43"/>
    <mergeCell ref="A40:C40"/>
    <mergeCell ref="A29:C29"/>
    <mergeCell ref="B38:C38"/>
    <mergeCell ref="B39:C39"/>
    <mergeCell ref="A23:C23"/>
    <mergeCell ref="L36:N36"/>
    <mergeCell ref="L43:S43"/>
    <mergeCell ref="L39:N39"/>
    <mergeCell ref="L40:N40"/>
    <mergeCell ref="K41:N41"/>
    <mergeCell ref="A28:C28"/>
    <mergeCell ref="A27:C27"/>
    <mergeCell ref="A31:C31"/>
    <mergeCell ref="A65:H65"/>
    <mergeCell ref="A26:C26"/>
    <mergeCell ref="V1:Y1"/>
    <mergeCell ref="V2:Y2"/>
    <mergeCell ref="W5:Y5"/>
    <mergeCell ref="L6:N6"/>
    <mergeCell ref="L7:N7"/>
    <mergeCell ref="M10:N10"/>
    <mergeCell ref="L11:N11"/>
    <mergeCell ref="L12:N12"/>
    <mergeCell ref="L4:N4"/>
    <mergeCell ref="M8:N8"/>
    <mergeCell ref="L18:N18"/>
    <mergeCell ref="M9:N9"/>
    <mergeCell ref="L13:N13"/>
    <mergeCell ref="A1:H1"/>
    <mergeCell ref="L1:S1"/>
    <mergeCell ref="L2:S2"/>
    <mergeCell ref="L3:S3"/>
    <mergeCell ref="L15:N15"/>
    <mergeCell ref="L16:N16"/>
    <mergeCell ref="L17:N17"/>
    <mergeCell ref="L14:N14"/>
    <mergeCell ref="A47:C47"/>
    <mergeCell ref="A53:C53"/>
    <mergeCell ref="A58:C58"/>
    <mergeCell ref="A59:C59"/>
    <mergeCell ref="A60:C60"/>
    <mergeCell ref="A63:B63"/>
    <mergeCell ref="A64:H64"/>
    <mergeCell ref="A55:C55"/>
    <mergeCell ref="A57:C57"/>
    <mergeCell ref="A54:C54"/>
    <mergeCell ref="A2:H2"/>
    <mergeCell ref="A3:H3"/>
    <mergeCell ref="G5:H5"/>
    <mergeCell ref="D5:F5"/>
    <mergeCell ref="A4:C4"/>
    <mergeCell ref="B33:C33"/>
    <mergeCell ref="A32:C32"/>
    <mergeCell ref="A30:C30"/>
    <mergeCell ref="B22:C22"/>
    <mergeCell ref="B21:C21"/>
    <mergeCell ref="B20:C20"/>
    <mergeCell ref="A11:C11"/>
    <mergeCell ref="A19:C19"/>
    <mergeCell ref="B10:C10"/>
    <mergeCell ref="B9:C9"/>
    <mergeCell ref="A8:C8"/>
    <mergeCell ref="A12:C12"/>
    <mergeCell ref="A13:C13"/>
    <mergeCell ref="A14:C14"/>
    <mergeCell ref="A15:C15"/>
    <mergeCell ref="A16:C16"/>
    <mergeCell ref="A17:C17"/>
    <mergeCell ref="A25:C25"/>
    <mergeCell ref="A24:C24"/>
    <mergeCell ref="A67:H67"/>
    <mergeCell ref="B34:C34"/>
    <mergeCell ref="B35:C35"/>
    <mergeCell ref="R5:S5"/>
    <mergeCell ref="V33:Y33"/>
    <mergeCell ref="L38:N38"/>
    <mergeCell ref="L34:N34"/>
    <mergeCell ref="L27:N27"/>
    <mergeCell ref="V34:Y34"/>
    <mergeCell ref="V38:Y38"/>
    <mergeCell ref="A36:C36"/>
    <mergeCell ref="A37:C37"/>
    <mergeCell ref="A7:C7"/>
    <mergeCell ref="O5:Q5"/>
    <mergeCell ref="A18:C18"/>
    <mergeCell ref="A6:C6"/>
    <mergeCell ref="A45:C45"/>
    <mergeCell ref="A44:C44"/>
    <mergeCell ref="A46:C46"/>
    <mergeCell ref="A41:C41"/>
    <mergeCell ref="A66:H66"/>
    <mergeCell ref="A61:C61"/>
    <mergeCell ref="A62:C62"/>
    <mergeCell ref="A52:C52"/>
  </mergeCells>
  <hyperlinks>
    <hyperlink ref="V4" location="Index!A1" display="Back to index" xr:uid="{D784886A-6267-4922-A49B-F335892CFCDE}"/>
    <hyperlink ref="L4" location="Index!A1" display="Back to index" xr:uid="{8CD395BB-B71E-4575-8108-435AC604C11C}"/>
    <hyperlink ref="A4" location="Index!A1" display="Back to index" xr:uid="{477813FB-2D03-48EB-8EB3-EC8ADD8E641C}"/>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67248-72FC-594A-A7DC-63A0EFE6371E}">
  <sheetPr>
    <tabColor theme="2" tint="-0.249977111117893"/>
  </sheetPr>
  <dimension ref="A1:Z65"/>
  <sheetViews>
    <sheetView showGridLines="0" topLeftCell="S5" zoomScale="60" zoomScaleNormal="90" workbookViewId="0">
      <selection activeCell="X17" sqref="X17"/>
    </sheetView>
  </sheetViews>
  <sheetFormatPr baseColWidth="10" defaultColWidth="11.42578125" defaultRowHeight="14.25"/>
  <cols>
    <col min="1" max="1" width="11.42578125" style="282"/>
    <col min="2" max="2" width="35.5703125" style="282" customWidth="1"/>
    <col min="3" max="3" width="25.42578125" style="282" customWidth="1"/>
    <col min="4" max="4" width="17.7109375" style="282" customWidth="1"/>
    <col min="5" max="6" width="14.42578125" style="282" bestFit="1" customWidth="1"/>
    <col min="7" max="7" width="9.42578125" style="282" bestFit="1" customWidth="1"/>
    <col min="8" max="8" width="9.5703125" style="282" bestFit="1" customWidth="1"/>
    <col min="9" max="12" width="11.42578125" style="282"/>
    <col min="13" max="13" width="10.42578125" style="282" customWidth="1"/>
    <col min="14" max="14" width="37.5703125" style="282" customWidth="1"/>
    <col min="15" max="15" width="13.140625" style="282" bestFit="1" customWidth="1"/>
    <col min="16" max="19" width="11.5703125" style="282" bestFit="1" customWidth="1"/>
    <col min="20" max="22" width="11.42578125" style="282"/>
    <col min="23" max="23" width="65.42578125" style="282" bestFit="1" customWidth="1"/>
    <col min="24" max="26" width="11.5703125" style="282" bestFit="1" customWidth="1"/>
    <col min="27" max="16384" width="11.42578125" style="282"/>
  </cols>
  <sheetData>
    <row r="1" spans="1:26" ht="15">
      <c r="A1" s="1985" t="s">
        <v>713</v>
      </c>
      <c r="B1" s="1985"/>
      <c r="C1" s="1985"/>
      <c r="D1" s="1985"/>
      <c r="E1" s="1985"/>
      <c r="F1" s="1985"/>
      <c r="G1" s="1985"/>
      <c r="H1" s="1985"/>
      <c r="K1" s="410"/>
      <c r="L1" s="1910" t="s">
        <v>713</v>
      </c>
      <c r="M1" s="1910"/>
      <c r="N1" s="1910"/>
      <c r="O1" s="1910"/>
      <c r="P1" s="1910"/>
      <c r="Q1" s="1910"/>
      <c r="R1" s="1910"/>
      <c r="S1" s="1910"/>
      <c r="W1" s="1910" t="s">
        <v>714</v>
      </c>
      <c r="X1" s="1910"/>
      <c r="Y1" s="1910"/>
      <c r="Z1" s="1910"/>
    </row>
    <row r="2" spans="1:26" ht="15">
      <c r="A2" s="1910" t="s">
        <v>715</v>
      </c>
      <c r="B2" s="1910"/>
      <c r="C2" s="1910"/>
      <c r="D2" s="1910"/>
      <c r="E2" s="1910"/>
      <c r="F2" s="1910"/>
      <c r="G2" s="1910"/>
      <c r="H2" s="1910"/>
      <c r="K2" s="410"/>
      <c r="L2" s="1910" t="s">
        <v>716</v>
      </c>
      <c r="M2" s="1910"/>
      <c r="N2" s="1910"/>
      <c r="O2" s="1910"/>
      <c r="P2" s="1910"/>
      <c r="Q2" s="1910"/>
      <c r="R2" s="1910"/>
      <c r="S2" s="1910"/>
      <c r="W2" s="1910" t="s">
        <v>668</v>
      </c>
      <c r="X2" s="1910"/>
      <c r="Y2" s="1910"/>
      <c r="Z2" s="1910"/>
    </row>
    <row r="3" spans="1:26" ht="15.75" thickBot="1">
      <c r="A3" s="1910" t="s">
        <v>581</v>
      </c>
      <c r="B3" s="1910"/>
      <c r="C3" s="1910"/>
      <c r="D3" s="1910"/>
      <c r="E3" s="1910"/>
      <c r="F3" s="1910"/>
      <c r="G3" s="1910"/>
      <c r="H3" s="1910"/>
      <c r="K3" s="410"/>
      <c r="L3" s="1910" t="s">
        <v>582</v>
      </c>
      <c r="M3" s="1910"/>
      <c r="N3" s="1910"/>
      <c r="O3" s="1910"/>
      <c r="P3" s="1910"/>
      <c r="Q3" s="1910"/>
      <c r="R3" s="1910"/>
      <c r="S3" s="1910"/>
      <c r="W3" s="408" t="s">
        <v>9</v>
      </c>
      <c r="X3" s="795"/>
      <c r="Y3" s="795"/>
      <c r="Z3" s="795"/>
    </row>
    <row r="4" spans="1:26" ht="15.75" thickBot="1">
      <c r="A4" s="1903" t="s">
        <v>9</v>
      </c>
      <c r="B4" s="1903"/>
      <c r="C4" s="1903"/>
      <c r="D4" s="409"/>
      <c r="E4" s="409"/>
      <c r="F4" s="409"/>
      <c r="G4" s="409"/>
      <c r="H4" s="409"/>
      <c r="K4" s="410"/>
      <c r="L4" s="1991" t="s">
        <v>9</v>
      </c>
      <c r="M4" s="1991"/>
      <c r="N4" s="1991"/>
      <c r="O4" s="409"/>
      <c r="P4" s="409"/>
      <c r="Q4" s="409"/>
      <c r="R4" s="409"/>
      <c r="S4" s="409"/>
      <c r="W4" s="411"/>
      <c r="X4" s="1971" t="s">
        <v>6</v>
      </c>
      <c r="Y4" s="1990"/>
      <c r="Z4" s="1972"/>
    </row>
    <row r="5" spans="1:26" ht="15.75" thickBot="1">
      <c r="A5" s="571"/>
      <c r="B5" s="571"/>
      <c r="C5" s="571"/>
      <c r="D5" s="1973" t="s">
        <v>164</v>
      </c>
      <c r="E5" s="1974"/>
      <c r="F5" s="1975"/>
      <c r="G5" s="1971" t="s">
        <v>7</v>
      </c>
      <c r="H5" s="1972"/>
      <c r="K5" s="321"/>
      <c r="L5" s="280"/>
      <c r="M5" s="280"/>
      <c r="N5" s="281"/>
      <c r="O5" s="1966" t="s">
        <v>6</v>
      </c>
      <c r="P5" s="1967"/>
      <c r="Q5" s="1968"/>
      <c r="R5" s="1989" t="s">
        <v>7</v>
      </c>
      <c r="S5" s="1964"/>
      <c r="W5" s="412"/>
      <c r="X5" s="284" t="s">
        <v>10</v>
      </c>
      <c r="Y5" s="285" t="s">
        <v>11</v>
      </c>
      <c r="Z5" s="286" t="s">
        <v>12</v>
      </c>
    </row>
    <row r="6" spans="1:26" ht="15.75" thickBot="1">
      <c r="A6" s="1969"/>
      <c r="B6" s="1969"/>
      <c r="C6" s="1970"/>
      <c r="D6" s="982" t="s">
        <v>145</v>
      </c>
      <c r="E6" s="983" t="s">
        <v>146</v>
      </c>
      <c r="F6" s="984" t="s">
        <v>144</v>
      </c>
      <c r="G6" s="102" t="s">
        <v>13</v>
      </c>
      <c r="H6" s="103" t="s">
        <v>14</v>
      </c>
      <c r="K6" s="313"/>
      <c r="L6" s="1969"/>
      <c r="M6" s="1969"/>
      <c r="N6" s="1970"/>
      <c r="O6" s="284" t="s">
        <v>10</v>
      </c>
      <c r="P6" s="285" t="s">
        <v>11</v>
      </c>
      <c r="Q6" s="286" t="s">
        <v>12</v>
      </c>
      <c r="R6" s="285" t="s">
        <v>13</v>
      </c>
      <c r="S6" s="286" t="s">
        <v>14</v>
      </c>
      <c r="W6" s="291" t="s">
        <v>30</v>
      </c>
      <c r="X6" s="292"/>
      <c r="Y6" s="293"/>
      <c r="Z6" s="294"/>
    </row>
    <row r="7" spans="1:26" ht="17.25">
      <c r="A7" s="1936" t="s">
        <v>583</v>
      </c>
      <c r="B7" s="1937"/>
      <c r="C7" s="1938"/>
      <c r="D7" s="288"/>
      <c r="E7" s="289"/>
      <c r="F7" s="290"/>
      <c r="G7" s="293"/>
      <c r="H7" s="294"/>
      <c r="K7" s="321"/>
      <c r="L7" s="1945" t="s">
        <v>584</v>
      </c>
      <c r="M7" s="1946"/>
      <c r="N7" s="1947"/>
      <c r="O7" s="302"/>
      <c r="P7" s="303"/>
      <c r="Q7" s="303"/>
      <c r="R7" s="302"/>
      <c r="S7" s="304"/>
      <c r="W7" s="301" t="s">
        <v>717</v>
      </c>
      <c r="X7" s="299">
        <v>1.6246498430782619E-2</v>
      </c>
      <c r="Y7" s="306">
        <v>2.1939708681749773E-2</v>
      </c>
      <c r="Z7" s="300">
        <v>2.5045494686014927E-2</v>
      </c>
    </row>
    <row r="8" spans="1:26" ht="17.25">
      <c r="A8" s="1926" t="s">
        <v>217</v>
      </c>
      <c r="B8" s="1927"/>
      <c r="C8" s="1928"/>
      <c r="D8" s="302"/>
      <c r="E8" s="303"/>
      <c r="F8" s="304"/>
      <c r="G8" s="415"/>
      <c r="H8" s="416"/>
      <c r="K8" s="321"/>
      <c r="L8" s="295"/>
      <c r="M8" s="1924" t="s">
        <v>585</v>
      </c>
      <c r="N8" s="1925"/>
      <c r="O8" s="296">
        <v>1939749</v>
      </c>
      <c r="P8" s="297">
        <v>2059066</v>
      </c>
      <c r="Q8" s="298">
        <v>2120216</v>
      </c>
      <c r="R8" s="306">
        <v>2.9697931003668653E-2</v>
      </c>
      <c r="S8" s="300">
        <v>9.3036263970235331E-2</v>
      </c>
      <c r="W8" s="301" t="s">
        <v>718</v>
      </c>
      <c r="X8" s="299">
        <v>0.16610073120779478</v>
      </c>
      <c r="Y8" s="306">
        <v>0.20634982002452815</v>
      </c>
      <c r="Z8" s="300">
        <v>0.22689187971880553</v>
      </c>
    </row>
    <row r="9" spans="1:26" ht="16.5">
      <c r="A9" s="318"/>
      <c r="B9" s="1924" t="s">
        <v>586</v>
      </c>
      <c r="C9" s="1925"/>
      <c r="D9" s="296">
        <v>4774267</v>
      </c>
      <c r="E9" s="297">
        <v>4366498</v>
      </c>
      <c r="F9" s="298">
        <v>4429348</v>
      </c>
      <c r="G9" s="415">
        <v>1.4393685740838436E-2</v>
      </c>
      <c r="H9" s="416">
        <v>-7.2245435791504775E-2</v>
      </c>
      <c r="K9" s="321"/>
      <c r="L9" s="305"/>
      <c r="M9" s="1924" t="s">
        <v>587</v>
      </c>
      <c r="N9" s="1925"/>
      <c r="O9" s="296">
        <v>-492099</v>
      </c>
      <c r="P9" s="297">
        <v>-399009</v>
      </c>
      <c r="Q9" s="298">
        <v>-414863</v>
      </c>
      <c r="R9" s="306">
        <v>3.9733439596600577E-2</v>
      </c>
      <c r="S9" s="300">
        <v>-0.15695215800072751</v>
      </c>
      <c r="W9" s="301" t="s">
        <v>719</v>
      </c>
      <c r="X9" s="413">
        <v>3.233845984055686E-2</v>
      </c>
      <c r="Y9" s="333">
        <v>3.681836046855444E-2</v>
      </c>
      <c r="Z9" s="414">
        <v>3.846621496076779E-2</v>
      </c>
    </row>
    <row r="10" spans="1:26" ht="17.25">
      <c r="A10" s="318"/>
      <c r="B10" s="1924" t="s">
        <v>588</v>
      </c>
      <c r="C10" s="1925"/>
      <c r="D10" s="296">
        <v>29710731</v>
      </c>
      <c r="E10" s="297">
        <v>29965362</v>
      </c>
      <c r="F10" s="298">
        <v>27448742</v>
      </c>
      <c r="G10" s="415">
        <v>-8.398430160796988E-2</v>
      </c>
      <c r="H10" s="416">
        <v>-7.6133737672088864E-2</v>
      </c>
      <c r="K10" s="321"/>
      <c r="L10" s="295"/>
      <c r="M10" s="1943" t="s">
        <v>564</v>
      </c>
      <c r="N10" s="1944"/>
      <c r="O10" s="307">
        <v>1447650</v>
      </c>
      <c r="P10" s="308">
        <v>1660057</v>
      </c>
      <c r="Q10" s="309">
        <v>1705353</v>
      </c>
      <c r="R10" s="417">
        <v>2.728581006555799E-2</v>
      </c>
      <c r="S10" s="311">
        <v>0.17801471350119158</v>
      </c>
      <c r="W10" s="315" t="s">
        <v>720</v>
      </c>
      <c r="X10" s="413">
        <v>2.3730217161084539E-2</v>
      </c>
      <c r="Y10" s="333">
        <v>3.4759486344174424E-2</v>
      </c>
      <c r="Z10" s="414">
        <v>3.5158512003965373E-2</v>
      </c>
    </row>
    <row r="11" spans="1:26" ht="17.25">
      <c r="A11" s="1976" t="s">
        <v>589</v>
      </c>
      <c r="B11" s="1977"/>
      <c r="C11" s="1978"/>
      <c r="D11" s="307">
        <v>34484998</v>
      </c>
      <c r="E11" s="308">
        <v>34331860</v>
      </c>
      <c r="F11" s="309">
        <v>31878090</v>
      </c>
      <c r="G11" s="418">
        <v>-7.147209618121475E-2</v>
      </c>
      <c r="H11" s="419">
        <v>-7.5595422682060209E-2</v>
      </c>
      <c r="K11" s="321"/>
      <c r="L11" s="1923"/>
      <c r="M11" s="1924"/>
      <c r="N11" s="1925"/>
      <c r="O11" s="312"/>
      <c r="P11" s="313"/>
      <c r="Q11" s="314"/>
      <c r="R11" s="417"/>
      <c r="S11" s="311"/>
      <c r="W11" s="315" t="s">
        <v>721</v>
      </c>
      <c r="X11" s="413">
        <v>1.2037764888660494E-2</v>
      </c>
      <c r="Y11" s="333">
        <v>9.7602524208526276E-3</v>
      </c>
      <c r="Z11" s="414">
        <v>1.0436816255947043E-2</v>
      </c>
    </row>
    <row r="12" spans="1:26">
      <c r="A12" s="1923"/>
      <c r="B12" s="1924"/>
      <c r="C12" s="1925"/>
      <c r="D12" s="302"/>
      <c r="E12" s="303"/>
      <c r="F12" s="304"/>
      <c r="G12" s="415"/>
      <c r="H12" s="416"/>
      <c r="K12" s="321"/>
      <c r="L12" s="1923" t="s">
        <v>673</v>
      </c>
      <c r="M12" s="1924"/>
      <c r="N12" s="1925"/>
      <c r="O12" s="296">
        <v>-435378</v>
      </c>
      <c r="P12" s="297">
        <v>-161595</v>
      </c>
      <c r="Q12" s="298">
        <v>-202768</v>
      </c>
      <c r="R12" s="306">
        <v>0.25479129923574367</v>
      </c>
      <c r="S12" s="300">
        <v>-0.5342713687875823</v>
      </c>
      <c r="W12" s="316"/>
      <c r="X12" s="302"/>
      <c r="Y12" s="303"/>
      <c r="Z12" s="304"/>
    </row>
    <row r="13" spans="1:26" ht="15">
      <c r="A13" s="334" t="s">
        <v>220</v>
      </c>
      <c r="B13" s="917"/>
      <c r="C13" s="918"/>
      <c r="D13" s="307">
        <v>772790</v>
      </c>
      <c r="E13" s="308">
        <v>344460</v>
      </c>
      <c r="F13" s="309">
        <v>202127</v>
      </c>
      <c r="G13" s="418">
        <v>-0.41320617778551938</v>
      </c>
      <c r="H13" s="419">
        <v>-0.73844511445541472</v>
      </c>
      <c r="K13" s="321"/>
      <c r="L13" s="1923" t="s">
        <v>290</v>
      </c>
      <c r="M13" s="1924"/>
      <c r="N13" s="1925"/>
      <c r="O13" s="296">
        <v>50025</v>
      </c>
      <c r="P13" s="297">
        <v>68765</v>
      </c>
      <c r="Q13" s="298">
        <v>56125</v>
      </c>
      <c r="R13" s="306">
        <v>-0.18381444048571222</v>
      </c>
      <c r="S13" s="300">
        <v>0.12193903048475763</v>
      </c>
      <c r="W13" s="317" t="s">
        <v>677</v>
      </c>
      <c r="X13" s="302"/>
      <c r="Y13" s="303"/>
      <c r="Z13" s="304"/>
    </row>
    <row r="14" spans="1:26" ht="15">
      <c r="A14" s="916"/>
      <c r="B14" s="917"/>
      <c r="C14" s="918"/>
      <c r="D14" s="312"/>
      <c r="E14" s="313"/>
      <c r="F14" s="314"/>
      <c r="G14" s="418"/>
      <c r="H14" s="419"/>
      <c r="K14" s="321"/>
      <c r="L14" s="1939" t="s">
        <v>543</v>
      </c>
      <c r="M14" s="1940"/>
      <c r="N14" s="1941"/>
      <c r="O14" s="307">
        <v>-385353</v>
      </c>
      <c r="P14" s="308">
        <v>-92830</v>
      </c>
      <c r="Q14" s="309">
        <v>-146643</v>
      </c>
      <c r="R14" s="417">
        <v>0.57969406441883009</v>
      </c>
      <c r="S14" s="311">
        <v>-0.61945800344100088</v>
      </c>
      <c r="W14" s="301" t="s">
        <v>184</v>
      </c>
      <c r="X14" s="413">
        <v>3.054062527198674E-2</v>
      </c>
      <c r="Y14" s="333">
        <v>3.6735611272696853E-2</v>
      </c>
      <c r="Z14" s="414">
        <v>3.8897593718399757E-2</v>
      </c>
    </row>
    <row r="15" spans="1:26" ht="15">
      <c r="A15" s="1926" t="s">
        <v>676</v>
      </c>
      <c r="B15" s="1927"/>
      <c r="C15" s="1928"/>
      <c r="D15" s="307">
        <v>3549042</v>
      </c>
      <c r="E15" s="308">
        <v>1261896</v>
      </c>
      <c r="F15" s="309">
        <v>729168</v>
      </c>
      <c r="G15" s="418">
        <v>-0.42216474257783521</v>
      </c>
      <c r="H15" s="419">
        <v>-0.79454511949985374</v>
      </c>
      <c r="K15" s="321"/>
      <c r="L15" s="1948"/>
      <c r="M15" s="1915"/>
      <c r="N15" s="1929"/>
      <c r="O15" s="302"/>
      <c r="P15" s="303"/>
      <c r="Q15" s="304"/>
      <c r="R15" s="306"/>
      <c r="S15" s="300"/>
      <c r="W15" s="301" t="s">
        <v>678</v>
      </c>
      <c r="X15" s="413">
        <v>4.5395839160406903E-2</v>
      </c>
      <c r="Y15" s="333">
        <v>5.0441372215741687E-2</v>
      </c>
      <c r="Z15" s="414">
        <v>5.2179070934235794E-2</v>
      </c>
    </row>
    <row r="16" spans="1:26" ht="15">
      <c r="A16" s="1926" t="s">
        <v>225</v>
      </c>
      <c r="B16" s="1927"/>
      <c r="C16" s="1928"/>
      <c r="D16" s="307">
        <v>30302999</v>
      </c>
      <c r="E16" s="308">
        <v>18041469</v>
      </c>
      <c r="F16" s="309">
        <v>18749758</v>
      </c>
      <c r="G16" s="418">
        <v>3.925894282777076E-2</v>
      </c>
      <c r="H16" s="419">
        <v>-0.38125734683883927</v>
      </c>
      <c r="K16" s="321"/>
      <c r="L16" s="1939" t="s">
        <v>590</v>
      </c>
      <c r="M16" s="1940"/>
      <c r="N16" s="1941"/>
      <c r="O16" s="307">
        <v>1062297</v>
      </c>
      <c r="P16" s="308">
        <v>1567227</v>
      </c>
      <c r="Q16" s="309">
        <v>1558710</v>
      </c>
      <c r="R16" s="417">
        <v>-5.4344392994760812E-3</v>
      </c>
      <c r="S16" s="311">
        <v>0.46730151737226028</v>
      </c>
      <c r="W16" s="301" t="s">
        <v>679</v>
      </c>
      <c r="X16" s="299">
        <v>2.0990765660645661</v>
      </c>
      <c r="Y16" s="306">
        <v>1.5048853766019954</v>
      </c>
      <c r="Z16" s="300">
        <v>1.4110425901971846</v>
      </c>
    </row>
    <row r="17" spans="1:26" ht="15">
      <c r="A17" s="1926" t="s">
        <v>226</v>
      </c>
      <c r="B17" s="1927"/>
      <c r="C17" s="1928"/>
      <c r="D17" s="307">
        <v>5174978</v>
      </c>
      <c r="E17" s="308">
        <v>7384150</v>
      </c>
      <c r="F17" s="309">
        <v>7249994</v>
      </c>
      <c r="G17" s="418">
        <v>-1.816810330234353E-2</v>
      </c>
      <c r="H17" s="419">
        <v>0.40097097997324815</v>
      </c>
      <c r="K17" s="321"/>
      <c r="L17" s="1948"/>
      <c r="M17" s="1915"/>
      <c r="N17" s="1929"/>
      <c r="O17" s="303"/>
      <c r="P17" s="303"/>
      <c r="Q17" s="303"/>
      <c r="R17" s="299"/>
      <c r="S17" s="300"/>
      <c r="W17" s="301" t="s">
        <v>680</v>
      </c>
      <c r="X17" s="299">
        <v>1.4121803232860872</v>
      </c>
      <c r="Y17" s="306">
        <v>1.0959829555858969</v>
      </c>
      <c r="Z17" s="300">
        <v>1.0518807715458298</v>
      </c>
    </row>
    <row r="18" spans="1:26" ht="17.25">
      <c r="A18" s="1923"/>
      <c r="B18" s="1924"/>
      <c r="C18" s="1925"/>
      <c r="D18" s="302"/>
      <c r="E18" s="303"/>
      <c r="F18" s="304"/>
      <c r="G18" s="415"/>
      <c r="H18" s="416"/>
      <c r="K18" s="321"/>
      <c r="L18" s="1926" t="s">
        <v>591</v>
      </c>
      <c r="M18" s="1927"/>
      <c r="N18" s="1928"/>
      <c r="O18" s="303"/>
      <c r="P18" s="303"/>
      <c r="Q18" s="303"/>
      <c r="R18" s="299"/>
      <c r="S18" s="300"/>
      <c r="W18" s="301" t="s">
        <v>722</v>
      </c>
      <c r="X18" s="413">
        <v>1.3689587859044703E-2</v>
      </c>
      <c r="Y18" s="333">
        <v>3.0249567074863118E-3</v>
      </c>
      <c r="Z18" s="414">
        <v>4.8661615594308471E-3</v>
      </c>
    </row>
    <row r="19" spans="1:26" ht="15">
      <c r="A19" s="1926" t="s">
        <v>27</v>
      </c>
      <c r="B19" s="1927"/>
      <c r="C19" s="1928"/>
      <c r="D19" s="307">
        <v>112597400</v>
      </c>
      <c r="E19" s="308">
        <v>122752170</v>
      </c>
      <c r="F19" s="309">
        <v>120541004</v>
      </c>
      <c r="G19" s="418">
        <v>-1.8013253859381906E-2</v>
      </c>
      <c r="H19" s="419">
        <v>7.0548733807352493E-2</v>
      </c>
      <c r="K19" s="321"/>
      <c r="L19" s="318"/>
      <c r="M19" s="1924" t="s">
        <v>592</v>
      </c>
      <c r="N19" s="1925"/>
      <c r="O19" s="296">
        <v>614423</v>
      </c>
      <c r="P19" s="297">
        <v>719473</v>
      </c>
      <c r="Q19" s="298">
        <v>706861</v>
      </c>
      <c r="R19" s="306">
        <v>-1.7529497284818195E-2</v>
      </c>
      <c r="S19" s="300">
        <v>0.15044684199647473</v>
      </c>
      <c r="W19" s="315"/>
      <c r="X19" s="302"/>
      <c r="Y19" s="303"/>
      <c r="Z19" s="304"/>
    </row>
    <row r="20" spans="1:26" ht="15">
      <c r="A20" s="318"/>
      <c r="B20" s="1924" t="s">
        <v>593</v>
      </c>
      <c r="C20" s="1925"/>
      <c r="D20" s="296">
        <v>109158605</v>
      </c>
      <c r="E20" s="297">
        <v>118242794</v>
      </c>
      <c r="F20" s="298">
        <v>115852249</v>
      </c>
      <c r="G20" s="415">
        <v>-2.0217257383143394E-2</v>
      </c>
      <c r="H20" s="416">
        <v>6.1320351244869897E-2</v>
      </c>
      <c r="K20" s="321"/>
      <c r="L20" s="318"/>
      <c r="M20" s="1924" t="s">
        <v>681</v>
      </c>
      <c r="N20" s="1925"/>
      <c r="O20" s="296">
        <v>172489</v>
      </c>
      <c r="P20" s="297">
        <v>237450</v>
      </c>
      <c r="Q20" s="298">
        <v>238738</v>
      </c>
      <c r="R20" s="306">
        <v>5.4242998526005471E-3</v>
      </c>
      <c r="S20" s="300">
        <v>0.38407666575839616</v>
      </c>
      <c r="W20" s="323" t="s">
        <v>64</v>
      </c>
      <c r="X20" s="302"/>
      <c r="Y20" s="303"/>
      <c r="Z20" s="304"/>
    </row>
    <row r="21" spans="1:26" ht="16.5">
      <c r="A21" s="318"/>
      <c r="B21" s="1915" t="s">
        <v>595</v>
      </c>
      <c r="C21" s="1929"/>
      <c r="D21" s="296">
        <v>3438795</v>
      </c>
      <c r="E21" s="297">
        <v>4509376</v>
      </c>
      <c r="F21" s="298">
        <v>4688755</v>
      </c>
      <c r="G21" s="415">
        <v>3.977911799770073E-2</v>
      </c>
      <c r="H21" s="416">
        <v>0.36348779150836275</v>
      </c>
      <c r="K21" s="321"/>
      <c r="L21" s="318"/>
      <c r="M21" s="1924" t="s">
        <v>329</v>
      </c>
      <c r="N21" s="1925"/>
      <c r="O21" s="296">
        <v>41963</v>
      </c>
      <c r="P21" s="297">
        <v>115361</v>
      </c>
      <c r="Q21" s="298">
        <v>90463</v>
      </c>
      <c r="R21" s="306">
        <v>-0.21582683922642834</v>
      </c>
      <c r="S21" s="300">
        <v>1.155780091985797</v>
      </c>
      <c r="W21" s="316" t="s">
        <v>723</v>
      </c>
      <c r="X21" s="299">
        <v>0.40203170454028775</v>
      </c>
      <c r="Y21" s="306">
        <v>0.47426683263825159</v>
      </c>
      <c r="Z21" s="300">
        <v>0.40707551885073084</v>
      </c>
    </row>
    <row r="22" spans="1:26" ht="17.25" thickBot="1">
      <c r="A22" s="318"/>
      <c r="B22" s="1924" t="s">
        <v>683</v>
      </c>
      <c r="C22" s="1925"/>
      <c r="D22" s="296">
        <v>-7218294</v>
      </c>
      <c r="E22" s="297">
        <v>-6786094</v>
      </c>
      <c r="F22" s="298">
        <v>-6616033</v>
      </c>
      <c r="G22" s="415">
        <v>-2.5060218735549533E-2</v>
      </c>
      <c r="H22" s="416">
        <v>-8.3435365752627999E-2</v>
      </c>
      <c r="K22" s="321"/>
      <c r="L22" s="318"/>
      <c r="M22" s="1924" t="s">
        <v>724</v>
      </c>
      <c r="N22" s="1925"/>
      <c r="O22" s="296">
        <v>14110</v>
      </c>
      <c r="P22" s="297">
        <v>-7952</v>
      </c>
      <c r="Q22" s="298">
        <v>5701</v>
      </c>
      <c r="R22" s="306" t="s">
        <v>333</v>
      </c>
      <c r="S22" s="300" t="s">
        <v>333</v>
      </c>
      <c r="W22" s="420" t="s">
        <v>725</v>
      </c>
      <c r="X22" s="421">
        <v>1.9394115307952729E-2</v>
      </c>
      <c r="Y22" s="422">
        <v>2.6543842926455209E-2</v>
      </c>
      <c r="Z22" s="423">
        <v>2.3195364821088527E-2</v>
      </c>
    </row>
    <row r="23" spans="1:26" ht="15">
      <c r="A23" s="1926" t="s">
        <v>598</v>
      </c>
      <c r="B23" s="1927"/>
      <c r="C23" s="1928"/>
      <c r="D23" s="307">
        <v>105379106</v>
      </c>
      <c r="E23" s="308">
        <v>115966076</v>
      </c>
      <c r="F23" s="309">
        <v>113924971</v>
      </c>
      <c r="G23" s="418">
        <v>-1.7600880105661298E-2</v>
      </c>
      <c r="H23" s="419">
        <v>8.1096389259555979E-2</v>
      </c>
      <c r="K23" s="321"/>
      <c r="L23" s="318"/>
      <c r="M23" s="1915" t="s">
        <v>331</v>
      </c>
      <c r="N23" s="1929"/>
      <c r="O23" s="296">
        <v>11828</v>
      </c>
      <c r="P23" s="297">
        <v>26429</v>
      </c>
      <c r="Q23" s="298">
        <v>-9976</v>
      </c>
      <c r="R23" s="306">
        <v>-1.3774641492300126</v>
      </c>
      <c r="S23" s="300">
        <v>-1.8434223875549542</v>
      </c>
    </row>
    <row r="24" spans="1:26" ht="15">
      <c r="A24" s="1923"/>
      <c r="B24" s="1924"/>
      <c r="C24" s="1925"/>
      <c r="D24" s="312"/>
      <c r="E24" s="313"/>
      <c r="F24" s="314"/>
      <c r="G24" s="418"/>
      <c r="H24" s="419"/>
      <c r="K24" s="321"/>
      <c r="L24" s="318"/>
      <c r="M24" s="1915" t="s">
        <v>684</v>
      </c>
      <c r="N24" s="1929"/>
      <c r="O24" s="296">
        <v>-3052</v>
      </c>
      <c r="P24" s="297">
        <v>-1993</v>
      </c>
      <c r="Q24" s="298">
        <v>-10017</v>
      </c>
      <c r="R24" s="306" t="s">
        <v>333</v>
      </c>
      <c r="S24" s="300" t="s">
        <v>333</v>
      </c>
      <c r="W24" s="1965" t="s">
        <v>726</v>
      </c>
      <c r="X24" s="1965"/>
      <c r="Y24" s="1965"/>
      <c r="Z24" s="1965"/>
    </row>
    <row r="25" spans="1:26" ht="15">
      <c r="A25" s="1926" t="s">
        <v>727</v>
      </c>
      <c r="B25" s="1927"/>
      <c r="C25" s="1928"/>
      <c r="D25" s="307">
        <v>1386433</v>
      </c>
      <c r="E25" s="308">
        <v>1332705</v>
      </c>
      <c r="F25" s="309">
        <v>1314065</v>
      </c>
      <c r="G25" s="418">
        <v>-1.3986591181094132E-2</v>
      </c>
      <c r="H25" s="419">
        <v>-5.2197257278209674E-2</v>
      </c>
      <c r="K25" s="321"/>
      <c r="L25" s="318"/>
      <c r="M25" s="1924" t="s">
        <v>280</v>
      </c>
      <c r="N25" s="1925"/>
      <c r="O25" s="296">
        <v>49931</v>
      </c>
      <c r="P25" s="297">
        <v>34444</v>
      </c>
      <c r="Q25" s="298">
        <v>110750</v>
      </c>
      <c r="R25" s="306">
        <v>2.2153640692137961</v>
      </c>
      <c r="S25" s="300">
        <v>1.2180609240752238</v>
      </c>
      <c r="W25" s="1965" t="s">
        <v>728</v>
      </c>
      <c r="X25" s="1965"/>
      <c r="Y25" s="1965"/>
      <c r="Z25" s="1965"/>
    </row>
    <row r="26" spans="1:26" ht="15">
      <c r="A26" s="1926" t="s">
        <v>606</v>
      </c>
      <c r="B26" s="1927"/>
      <c r="C26" s="1928"/>
      <c r="D26" s="307">
        <v>532584</v>
      </c>
      <c r="E26" s="308">
        <v>532404</v>
      </c>
      <c r="F26" s="309">
        <v>524448</v>
      </c>
      <c r="G26" s="418">
        <v>-1.4943539116911264E-2</v>
      </c>
      <c r="H26" s="419">
        <v>-1.5276463431120768E-2</v>
      </c>
      <c r="K26" s="321"/>
      <c r="L26" s="318"/>
      <c r="M26" s="569" t="s">
        <v>18</v>
      </c>
      <c r="N26" s="567"/>
      <c r="O26" s="307">
        <v>901692</v>
      </c>
      <c r="P26" s="308">
        <v>1123212</v>
      </c>
      <c r="Q26" s="309">
        <v>1132520</v>
      </c>
      <c r="R26" s="417">
        <v>8.2869485012624505E-3</v>
      </c>
      <c r="S26" s="311">
        <v>0.25599428629731658</v>
      </c>
      <c r="W26" s="1965" t="s">
        <v>729</v>
      </c>
      <c r="X26" s="1965"/>
      <c r="Y26" s="1965"/>
      <c r="Z26" s="1965"/>
    </row>
    <row r="27" spans="1:26" ht="14.45" customHeight="1">
      <c r="A27" s="1926" t="s">
        <v>607</v>
      </c>
      <c r="B27" s="1927"/>
      <c r="C27" s="1928"/>
      <c r="D27" s="307">
        <v>2106918</v>
      </c>
      <c r="E27" s="308">
        <v>2333611</v>
      </c>
      <c r="F27" s="309">
        <v>2429540</v>
      </c>
      <c r="G27" s="418">
        <v>4.1107536774552367E-2</v>
      </c>
      <c r="H27" s="419">
        <v>0.15312508602612906</v>
      </c>
      <c r="K27" s="321"/>
      <c r="L27" s="1948"/>
      <c r="M27" s="1915"/>
      <c r="N27" s="1929"/>
      <c r="O27" s="303"/>
      <c r="P27" s="303"/>
      <c r="Q27" s="303"/>
      <c r="R27" s="299"/>
      <c r="S27" s="300"/>
      <c r="W27" s="1909" t="s">
        <v>730</v>
      </c>
      <c r="X27" s="1909"/>
      <c r="Y27" s="1909"/>
      <c r="Z27" s="1909"/>
    </row>
    <row r="28" spans="1:26" ht="17.25">
      <c r="A28" s="1926" t="s">
        <v>731</v>
      </c>
      <c r="B28" s="1927"/>
      <c r="C28" s="1928"/>
      <c r="D28" s="307">
        <v>5485436</v>
      </c>
      <c r="E28" s="308">
        <v>5492025</v>
      </c>
      <c r="F28" s="309">
        <v>5360983</v>
      </c>
      <c r="G28" s="418">
        <v>-2.3860415784705991E-2</v>
      </c>
      <c r="H28" s="419">
        <v>-2.2687895729710417E-2</v>
      </c>
      <c r="K28" s="321"/>
      <c r="L28" s="1926" t="s">
        <v>611</v>
      </c>
      <c r="M28" s="1927"/>
      <c r="N28" s="1928"/>
      <c r="O28" s="313"/>
      <c r="P28" s="313"/>
      <c r="Q28" s="313"/>
      <c r="R28" s="310"/>
      <c r="S28" s="311"/>
      <c r="W28" s="1909"/>
      <c r="X28" s="1909"/>
      <c r="Y28" s="1909"/>
      <c r="Z28" s="1909"/>
    </row>
    <row r="29" spans="1:26">
      <c r="A29" s="1923"/>
      <c r="B29" s="1924"/>
      <c r="C29" s="1925"/>
      <c r="D29" s="302" t="s">
        <v>690</v>
      </c>
      <c r="E29" s="303"/>
      <c r="F29" s="304"/>
      <c r="G29" s="415"/>
      <c r="H29" s="416"/>
      <c r="K29" s="321"/>
      <c r="L29" s="318"/>
      <c r="M29" s="1924" t="s">
        <v>613</v>
      </c>
      <c r="N29" s="1925"/>
      <c r="O29" s="296">
        <v>-418397</v>
      </c>
      <c r="P29" s="297">
        <v>-512934</v>
      </c>
      <c r="Q29" s="298">
        <v>-501213</v>
      </c>
      <c r="R29" s="306">
        <v>-2.2850893097357553E-2</v>
      </c>
      <c r="S29" s="300">
        <v>0.19793640967788967</v>
      </c>
      <c r="W29" s="1909"/>
      <c r="X29" s="1909"/>
      <c r="Y29" s="1909"/>
      <c r="Z29" s="1909"/>
    </row>
    <row r="30" spans="1:26" ht="15">
      <c r="A30" s="1917" t="s">
        <v>612</v>
      </c>
      <c r="B30" s="1918"/>
      <c r="C30" s="1919"/>
      <c r="D30" s="307">
        <v>189175284</v>
      </c>
      <c r="E30" s="308">
        <v>187020656</v>
      </c>
      <c r="F30" s="309">
        <v>182363144</v>
      </c>
      <c r="G30" s="418">
        <v>-2.4903730420023806E-2</v>
      </c>
      <c r="H30" s="419">
        <v>-3.6009672384052061E-2</v>
      </c>
      <c r="K30" s="321"/>
      <c r="L30" s="318"/>
      <c r="M30" s="1924" t="s">
        <v>691</v>
      </c>
      <c r="N30" s="1925"/>
      <c r="O30" s="296">
        <v>-379632</v>
      </c>
      <c r="P30" s="297">
        <v>-621878</v>
      </c>
      <c r="Q30" s="298">
        <v>-463927</v>
      </c>
      <c r="R30" s="306">
        <v>-0.2539903325089487</v>
      </c>
      <c r="S30" s="300">
        <v>0.22204397943271378</v>
      </c>
      <c r="W30" s="1909"/>
      <c r="X30" s="1909"/>
      <c r="Y30" s="1909"/>
      <c r="Z30" s="1909"/>
    </row>
    <row r="31" spans="1:26" ht="16.5">
      <c r="A31" s="1923"/>
      <c r="B31" s="1924"/>
      <c r="C31" s="1925"/>
      <c r="D31" s="302"/>
      <c r="E31" s="303"/>
      <c r="F31" s="304"/>
      <c r="G31" s="415"/>
      <c r="H31" s="416"/>
      <c r="K31" s="321"/>
      <c r="L31" s="318"/>
      <c r="M31" s="1924" t="s">
        <v>732</v>
      </c>
      <c r="N31" s="1925"/>
      <c r="O31" s="296">
        <v>-103864</v>
      </c>
      <c r="P31" s="297">
        <v>-117924</v>
      </c>
      <c r="Q31" s="298">
        <v>-105859</v>
      </c>
      <c r="R31" s="306">
        <v>-0.10231165835622943</v>
      </c>
      <c r="S31" s="300">
        <v>1.9207810213355925E-2</v>
      </c>
    </row>
    <row r="32" spans="1:26" ht="31.35" customHeight="1">
      <c r="A32" s="1920" t="s">
        <v>694</v>
      </c>
      <c r="B32" s="1921"/>
      <c r="C32" s="1922"/>
      <c r="D32" s="302"/>
      <c r="E32" s="303"/>
      <c r="F32" s="304"/>
      <c r="G32" s="415"/>
      <c r="H32" s="416"/>
      <c r="K32" s="321"/>
      <c r="L32" s="318"/>
      <c r="M32" s="1924" t="s">
        <v>695</v>
      </c>
      <c r="N32" s="1925"/>
      <c r="O32" s="296">
        <v>-42193</v>
      </c>
      <c r="P32" s="297">
        <v>-48719</v>
      </c>
      <c r="Q32" s="298">
        <v>-43686</v>
      </c>
      <c r="R32" s="306">
        <v>-0.10330671811818798</v>
      </c>
      <c r="S32" s="300">
        <v>3.5385016471926621E-2</v>
      </c>
    </row>
    <row r="33" spans="1:26" ht="21.95" customHeight="1">
      <c r="A33" s="1942" t="s">
        <v>28</v>
      </c>
      <c r="B33" s="1943"/>
      <c r="C33" s="1944"/>
      <c r="D33" s="302"/>
      <c r="E33" s="303"/>
      <c r="F33" s="304"/>
      <c r="G33" s="306"/>
      <c r="H33" s="300"/>
      <c r="K33" s="321"/>
      <c r="L33" s="334"/>
      <c r="M33" s="335" t="s">
        <v>611</v>
      </c>
      <c r="N33" s="335"/>
      <c r="O33" s="307">
        <v>-944086</v>
      </c>
      <c r="P33" s="308">
        <v>-1301455</v>
      </c>
      <c r="Q33" s="309">
        <v>-1114685</v>
      </c>
      <c r="R33" s="417">
        <v>-0.14350861151557295</v>
      </c>
      <c r="S33" s="311">
        <v>0.18070281732808241</v>
      </c>
    </row>
    <row r="34" spans="1:26" ht="17.25">
      <c r="A34" s="318"/>
      <c r="B34" s="1924" t="s">
        <v>733</v>
      </c>
      <c r="C34" s="1925"/>
      <c r="D34" s="296">
        <v>44464518</v>
      </c>
      <c r="E34" s="297">
        <v>44590124</v>
      </c>
      <c r="F34" s="298">
        <v>45294239</v>
      </c>
      <c r="G34" s="415">
        <v>1.5790828480315433E-2</v>
      </c>
      <c r="H34" s="416">
        <v>1.8660294484694528E-2</v>
      </c>
      <c r="K34" s="321"/>
      <c r="L34" s="1948"/>
      <c r="M34" s="1915"/>
      <c r="N34" s="1929"/>
      <c r="O34" s="303"/>
      <c r="P34" s="303"/>
      <c r="Q34" s="313"/>
      <c r="R34" s="299"/>
      <c r="S34" s="300"/>
    </row>
    <row r="35" spans="1:26" ht="17.25">
      <c r="A35" s="318"/>
      <c r="B35" s="1924" t="s">
        <v>734</v>
      </c>
      <c r="C35" s="1925"/>
      <c r="D35" s="296">
        <v>80288334</v>
      </c>
      <c r="E35" s="297">
        <v>79200967</v>
      </c>
      <c r="F35" s="298">
        <v>76416598</v>
      </c>
      <c r="G35" s="415">
        <v>-3.5155745004982086E-2</v>
      </c>
      <c r="H35" s="416">
        <v>-4.8222896242933633E-2</v>
      </c>
      <c r="K35" s="321"/>
      <c r="L35" s="1926" t="s">
        <v>21</v>
      </c>
      <c r="M35" s="1927"/>
      <c r="N35" s="1928"/>
      <c r="O35" s="307">
        <v>1019903</v>
      </c>
      <c r="P35" s="308">
        <v>1388984</v>
      </c>
      <c r="Q35" s="309">
        <v>1576545</v>
      </c>
      <c r="R35" s="417">
        <v>0.13503467282560491</v>
      </c>
      <c r="S35" s="311">
        <v>0.54577935352675699</v>
      </c>
      <c r="W35" s="1909"/>
      <c r="X35" s="1909"/>
      <c r="Y35" s="1909"/>
      <c r="Z35" s="1909"/>
    </row>
    <row r="36" spans="1:26" ht="15">
      <c r="A36" s="318"/>
      <c r="B36" s="1927" t="s">
        <v>617</v>
      </c>
      <c r="C36" s="1928"/>
      <c r="D36" s="307">
        <v>124752852</v>
      </c>
      <c r="E36" s="308">
        <v>123791091</v>
      </c>
      <c r="F36" s="309">
        <v>121710837</v>
      </c>
      <c r="G36" s="418">
        <v>-1.6804553406836065E-2</v>
      </c>
      <c r="H36" s="419">
        <v>-2.4384332311697343E-2</v>
      </c>
      <c r="K36" s="321"/>
      <c r="L36" s="1992"/>
      <c r="M36" s="1993"/>
      <c r="N36" s="1994"/>
      <c r="O36" s="337"/>
      <c r="P36" s="337"/>
      <c r="Q36" s="337"/>
      <c r="R36" s="299"/>
      <c r="S36" s="300"/>
      <c r="W36" s="1909"/>
      <c r="X36" s="1909"/>
      <c r="Y36" s="1909"/>
      <c r="Z36" s="1909"/>
    </row>
    <row r="37" spans="1:26" ht="15" customHeight="1">
      <c r="A37" s="1948"/>
      <c r="B37" s="1915"/>
      <c r="C37" s="1929"/>
      <c r="D37" s="302"/>
      <c r="E37" s="303"/>
      <c r="F37" s="304"/>
      <c r="G37" s="417"/>
      <c r="H37" s="311"/>
      <c r="K37" s="321"/>
      <c r="L37" s="305"/>
      <c r="M37" s="1915" t="s">
        <v>22</v>
      </c>
      <c r="N37" s="1929"/>
      <c r="O37" s="296">
        <v>-264385</v>
      </c>
      <c r="P37" s="297">
        <v>-353540</v>
      </c>
      <c r="Q37" s="298">
        <v>-420120</v>
      </c>
      <c r="R37" s="306">
        <v>0.18832381060134637</v>
      </c>
      <c r="S37" s="300">
        <v>0.58904627720937275</v>
      </c>
      <c r="W37" s="425"/>
      <c r="X37" s="303"/>
      <c r="Y37" s="303"/>
      <c r="Z37" s="303"/>
    </row>
    <row r="38" spans="1:26" ht="15">
      <c r="A38" s="1942" t="s">
        <v>618</v>
      </c>
      <c r="B38" s="1943"/>
      <c r="C38" s="1944"/>
      <c r="D38" s="307">
        <v>22313686</v>
      </c>
      <c r="E38" s="308">
        <v>18042526</v>
      </c>
      <c r="F38" s="309">
        <v>16093566</v>
      </c>
      <c r="G38" s="417">
        <v>-0.10802035147406741</v>
      </c>
      <c r="H38" s="311">
        <v>-0.27875806803053516</v>
      </c>
      <c r="K38" s="321"/>
      <c r="L38" s="295"/>
      <c r="M38" s="426"/>
      <c r="N38" s="427"/>
      <c r="O38" s="297"/>
      <c r="P38" s="297"/>
      <c r="Q38" s="297"/>
      <c r="R38" s="299"/>
      <c r="S38" s="300"/>
    </row>
    <row r="39" spans="1:26" ht="15.75" thickBot="1">
      <c r="A39" s="318"/>
      <c r="B39" s="1924" t="s">
        <v>229</v>
      </c>
      <c r="C39" s="1925"/>
      <c r="D39" s="296">
        <v>21777527</v>
      </c>
      <c r="E39" s="297">
        <v>17484261</v>
      </c>
      <c r="F39" s="298">
        <v>15561430</v>
      </c>
      <c r="G39" s="415">
        <v>-0.10997496548467223</v>
      </c>
      <c r="H39" s="416">
        <v>-0.28543631239671974</v>
      </c>
      <c r="K39" s="321"/>
      <c r="L39" s="1912" t="s">
        <v>735</v>
      </c>
      <c r="M39" s="1913"/>
      <c r="N39" s="1914"/>
      <c r="O39" s="339">
        <v>755518</v>
      </c>
      <c r="P39" s="340">
        <v>1035444</v>
      </c>
      <c r="Q39" s="341">
        <v>1156425</v>
      </c>
      <c r="R39" s="342">
        <v>0.11683973252054192</v>
      </c>
      <c r="S39" s="343">
        <v>0.53063858174126888</v>
      </c>
    </row>
    <row r="40" spans="1:26">
      <c r="A40" s="318"/>
      <c r="B40" s="1924" t="s">
        <v>619</v>
      </c>
      <c r="C40" s="1925"/>
      <c r="D40" s="296">
        <v>536159</v>
      </c>
      <c r="E40" s="297">
        <v>558265</v>
      </c>
      <c r="F40" s="298">
        <v>532137</v>
      </c>
      <c r="G40" s="415">
        <v>-4.6802145934278561E-2</v>
      </c>
      <c r="H40" s="416">
        <v>-7.5015060830835312E-3</v>
      </c>
      <c r="K40" s="321"/>
    </row>
    <row r="41" spans="1:26" ht="15">
      <c r="A41" s="1926" t="s">
        <v>228</v>
      </c>
      <c r="B41" s="1927"/>
      <c r="C41" s="1928"/>
      <c r="D41" s="307">
        <v>4288270</v>
      </c>
      <c r="E41" s="308">
        <v>5842071</v>
      </c>
      <c r="F41" s="309">
        <v>4905616</v>
      </c>
      <c r="G41" s="418">
        <v>-0.1602950392078426</v>
      </c>
      <c r="H41" s="419">
        <v>0.14396155092846308</v>
      </c>
      <c r="K41" s="321"/>
    </row>
    <row r="42" spans="1:26" ht="15">
      <c r="A42" s="1926" t="s">
        <v>231</v>
      </c>
      <c r="B42" s="1927"/>
      <c r="C42" s="1928"/>
      <c r="D42" s="307">
        <v>15010690</v>
      </c>
      <c r="E42" s="308">
        <v>14294675</v>
      </c>
      <c r="F42" s="309">
        <v>13319276</v>
      </c>
      <c r="G42" s="418">
        <v>-6.8235129515011761E-2</v>
      </c>
      <c r="H42" s="419">
        <v>-0.1126806296046351</v>
      </c>
      <c r="K42" s="1915"/>
      <c r="L42" s="1915"/>
      <c r="M42" s="1915"/>
      <c r="N42" s="1915"/>
      <c r="O42" s="321"/>
      <c r="P42" s="321"/>
      <c r="Q42" s="321"/>
      <c r="R42" s="321"/>
      <c r="S42" s="321"/>
    </row>
    <row r="43" spans="1:26" ht="15" customHeight="1">
      <c r="A43" s="1926" t="s">
        <v>621</v>
      </c>
      <c r="B43" s="1927"/>
      <c r="C43" s="1928"/>
      <c r="D43" s="307">
        <v>532584</v>
      </c>
      <c r="E43" s="308">
        <v>532404</v>
      </c>
      <c r="F43" s="309">
        <v>524448</v>
      </c>
      <c r="G43" s="418">
        <v>-1.4943539116911264E-2</v>
      </c>
      <c r="H43" s="419">
        <v>-1.5276463431120768E-2</v>
      </c>
      <c r="K43" s="321"/>
      <c r="L43" s="1909" t="s">
        <v>736</v>
      </c>
      <c r="M43" s="1909"/>
      <c r="N43" s="1909"/>
      <c r="O43" s="1909"/>
      <c r="P43" s="1909"/>
      <c r="Q43" s="1909"/>
      <c r="R43" s="1909"/>
      <c r="S43" s="1909"/>
    </row>
    <row r="44" spans="1:26" ht="15">
      <c r="A44" s="1926" t="s">
        <v>626</v>
      </c>
      <c r="B44" s="1927"/>
      <c r="C44" s="1928"/>
      <c r="D44" s="307">
        <v>461069</v>
      </c>
      <c r="E44" s="308">
        <v>0</v>
      </c>
      <c r="F44" s="309">
        <v>0</v>
      </c>
      <c r="G44" s="418" t="e">
        <v>#DIV/0!</v>
      </c>
      <c r="H44" s="419">
        <v>-1</v>
      </c>
      <c r="K44" s="321"/>
      <c r="L44" s="1909" t="s">
        <v>737</v>
      </c>
      <c r="M44" s="1909"/>
      <c r="N44" s="1909"/>
      <c r="O44" s="1909"/>
      <c r="P44" s="1909"/>
      <c r="Q44" s="1909"/>
      <c r="R44" s="1909"/>
      <c r="S44" s="1909"/>
    </row>
    <row r="45" spans="1:26" ht="17.25">
      <c r="A45" s="1926" t="s">
        <v>738</v>
      </c>
      <c r="B45" s="1927"/>
      <c r="C45" s="1928"/>
      <c r="D45" s="307">
        <v>3648048</v>
      </c>
      <c r="E45" s="308">
        <v>3884639</v>
      </c>
      <c r="F45" s="309">
        <v>5668164</v>
      </c>
      <c r="G45" s="418">
        <v>0.45912245642387872</v>
      </c>
      <c r="H45" s="419">
        <v>0.55375258220286572</v>
      </c>
      <c r="L45" s="1909"/>
      <c r="M45" s="1909"/>
      <c r="N45" s="1909"/>
      <c r="O45" s="1909"/>
      <c r="P45" s="1909"/>
      <c r="Q45" s="1909"/>
      <c r="R45" s="1909"/>
      <c r="S45" s="1909"/>
    </row>
    <row r="46" spans="1:26" ht="15">
      <c r="A46" s="1917" t="s">
        <v>628</v>
      </c>
      <c r="B46" s="1918"/>
      <c r="C46" s="1919"/>
      <c r="D46" s="307">
        <v>171007199</v>
      </c>
      <c r="E46" s="308">
        <v>166387406</v>
      </c>
      <c r="F46" s="309">
        <v>162221907</v>
      </c>
      <c r="G46" s="418">
        <v>-2.5034941646965736E-2</v>
      </c>
      <c r="H46" s="419">
        <v>-5.1373813800669299E-2</v>
      </c>
    </row>
    <row r="47" spans="1:26">
      <c r="A47" s="1948"/>
      <c r="B47" s="1915"/>
      <c r="C47" s="1929"/>
      <c r="D47" s="302"/>
      <c r="E47" s="303"/>
      <c r="F47" s="304"/>
      <c r="G47" s="306"/>
      <c r="H47" s="300"/>
    </row>
    <row r="48" spans="1:26" ht="15">
      <c r="A48" s="1926" t="s">
        <v>29</v>
      </c>
      <c r="B48" s="1927"/>
      <c r="C48" s="1928"/>
      <c r="D48" s="307">
        <v>18168085</v>
      </c>
      <c r="E48" s="308">
        <v>20633250</v>
      </c>
      <c r="F48" s="309">
        <v>20141237</v>
      </c>
      <c r="G48" s="418">
        <v>-2.3845637502574735E-2</v>
      </c>
      <c r="H48" s="419">
        <v>0.10860539236799038</v>
      </c>
    </row>
    <row r="49" spans="1:8">
      <c r="A49" s="433" t="s">
        <v>629</v>
      </c>
      <c r="B49" s="434"/>
      <c r="C49" s="320"/>
      <c r="D49" s="296">
        <v>11024006</v>
      </c>
      <c r="E49" s="297">
        <v>11024006</v>
      </c>
      <c r="F49" s="298">
        <v>11882984</v>
      </c>
      <c r="G49" s="306">
        <v>7.7918861800329253E-2</v>
      </c>
      <c r="H49" s="300">
        <v>7.7918861800329253E-2</v>
      </c>
    </row>
    <row r="50" spans="1:8">
      <c r="A50" s="318" t="s">
        <v>632</v>
      </c>
      <c r="B50" s="319"/>
      <c r="C50" s="320"/>
      <c r="D50" s="296">
        <v>6488641</v>
      </c>
      <c r="E50" s="297">
        <v>6488969</v>
      </c>
      <c r="F50" s="298">
        <v>7297648</v>
      </c>
      <c r="G50" s="306">
        <v>0.12462364976624185</v>
      </c>
      <c r="H50" s="300">
        <v>0.12468049935263803</v>
      </c>
    </row>
    <row r="51" spans="1:8">
      <c r="A51" s="433" t="s">
        <v>708</v>
      </c>
      <c r="B51" s="434"/>
      <c r="C51" s="320"/>
      <c r="D51" s="296">
        <v>-68242</v>
      </c>
      <c r="E51" s="297">
        <v>-495371</v>
      </c>
      <c r="F51" s="298">
        <v>-780063</v>
      </c>
      <c r="G51" s="306" t="s">
        <v>333</v>
      </c>
      <c r="H51" s="300" t="s">
        <v>333</v>
      </c>
    </row>
    <row r="52" spans="1:8">
      <c r="A52" s="433" t="s">
        <v>467</v>
      </c>
      <c r="B52" s="435"/>
      <c r="C52" s="324"/>
      <c r="D52" s="296">
        <v>723680</v>
      </c>
      <c r="E52" s="297">
        <v>3615646</v>
      </c>
      <c r="F52" s="298">
        <v>1740668</v>
      </c>
      <c r="G52" s="306">
        <v>-0.51857344441352948</v>
      </c>
      <c r="H52" s="300">
        <v>1.4053006853858059</v>
      </c>
    </row>
    <row r="53" spans="1:8">
      <c r="A53" s="1923"/>
      <c r="B53" s="1924"/>
      <c r="C53" s="1925"/>
      <c r="D53" s="302"/>
      <c r="E53" s="303"/>
      <c r="F53" s="304"/>
      <c r="G53" s="306"/>
      <c r="H53" s="300"/>
    </row>
    <row r="54" spans="1:8" ht="15">
      <c r="A54" s="1917" t="s">
        <v>634</v>
      </c>
      <c r="B54" s="1918"/>
      <c r="C54" s="1919"/>
      <c r="D54" s="307">
        <v>18168085</v>
      </c>
      <c r="E54" s="308">
        <v>20633250</v>
      </c>
      <c r="F54" s="309">
        <v>20141237</v>
      </c>
      <c r="G54" s="417">
        <v>-2.3845637502574735E-2</v>
      </c>
      <c r="H54" s="311">
        <v>0.10860539236799038</v>
      </c>
    </row>
    <row r="55" spans="1:8">
      <c r="A55" s="436"/>
      <c r="B55" s="424"/>
      <c r="C55" s="437"/>
      <c r="D55" s="302"/>
      <c r="E55" s="303"/>
      <c r="F55" s="304"/>
      <c r="G55" s="415"/>
      <c r="H55" s="416"/>
    </row>
    <row r="56" spans="1:8" ht="15">
      <c r="A56" s="1920" t="s">
        <v>635</v>
      </c>
      <c r="B56" s="1921"/>
      <c r="C56" s="1922"/>
      <c r="D56" s="307">
        <v>189175284</v>
      </c>
      <c r="E56" s="308">
        <v>187020656</v>
      </c>
      <c r="F56" s="309">
        <v>182363144</v>
      </c>
      <c r="G56" s="417">
        <v>-2.4903730420023806E-2</v>
      </c>
      <c r="H56" s="311">
        <v>-3.6009672384052061E-2</v>
      </c>
    </row>
    <row r="57" spans="1:8">
      <c r="A57" s="1923"/>
      <c r="B57" s="1924"/>
      <c r="C57" s="1925"/>
      <c r="D57" s="302"/>
      <c r="E57" s="303"/>
      <c r="F57" s="304"/>
      <c r="G57" s="306"/>
      <c r="H57" s="300"/>
    </row>
    <row r="58" spans="1:8" ht="15">
      <c r="A58" s="1926" t="s">
        <v>453</v>
      </c>
      <c r="B58" s="1927"/>
      <c r="C58" s="1928"/>
      <c r="D58" s="307">
        <v>117468548</v>
      </c>
      <c r="E58" s="308">
        <v>133169883</v>
      </c>
      <c r="F58" s="309">
        <v>127873817</v>
      </c>
      <c r="G58" s="417">
        <v>-3.9769247225365567E-2</v>
      </c>
      <c r="H58" s="311">
        <v>8.8579191427478943E-2</v>
      </c>
    </row>
    <row r="59" spans="1:8">
      <c r="A59" s="1923" t="s">
        <v>636</v>
      </c>
      <c r="B59" s="1924"/>
      <c r="C59" s="1925"/>
      <c r="D59" s="296">
        <v>20320875</v>
      </c>
      <c r="E59" s="297">
        <v>21203561</v>
      </c>
      <c r="F59" s="298">
        <v>19638213</v>
      </c>
      <c r="G59" s="306">
        <v>-7.3824769339452034E-2</v>
      </c>
      <c r="H59" s="300">
        <v>-3.359412426876307E-2</v>
      </c>
    </row>
    <row r="60" spans="1:8">
      <c r="A60" s="1923" t="s">
        <v>637</v>
      </c>
      <c r="B60" s="1924"/>
      <c r="C60" s="1925"/>
      <c r="D60" s="296">
        <v>74532576</v>
      </c>
      <c r="E60" s="297">
        <v>73424937</v>
      </c>
      <c r="F60" s="298">
        <v>68137602</v>
      </c>
      <c r="G60" s="306">
        <v>-7.2010072000470382E-2</v>
      </c>
      <c r="H60" s="300">
        <v>-8.5801059660141066E-2</v>
      </c>
    </row>
    <row r="61" spans="1:8" ht="15" thickBot="1">
      <c r="A61" s="1955" t="s">
        <v>638</v>
      </c>
      <c r="B61" s="1956"/>
      <c r="C61" s="1957"/>
      <c r="D61" s="428">
        <v>22615097</v>
      </c>
      <c r="E61" s="429">
        <v>38541385</v>
      </c>
      <c r="F61" s="430">
        <v>40098002</v>
      </c>
      <c r="G61" s="438">
        <v>4.0388195701841045E-2</v>
      </c>
      <c r="H61" s="432">
        <v>0.77306345402807697</v>
      </c>
    </row>
    <row r="62" spans="1:8">
      <c r="A62" s="1916"/>
      <c r="B62" s="1916"/>
      <c r="C62" s="321"/>
      <c r="D62" s="321"/>
      <c r="E62" s="321"/>
      <c r="F62" s="321"/>
      <c r="G62" s="321"/>
      <c r="H62" s="321"/>
    </row>
    <row r="63" spans="1:8" ht="15" customHeight="1">
      <c r="A63" s="1930" t="s">
        <v>739</v>
      </c>
      <c r="B63" s="1930"/>
      <c r="C63" s="1930"/>
      <c r="D63" s="1930"/>
      <c r="E63" s="1930"/>
      <c r="F63" s="1930"/>
      <c r="G63" s="1930"/>
      <c r="H63" s="1930"/>
    </row>
    <row r="64" spans="1:8" ht="15" customHeight="1">
      <c r="A64" s="1930" t="s">
        <v>740</v>
      </c>
      <c r="B64" s="1930"/>
      <c r="C64" s="1930"/>
      <c r="D64" s="1930"/>
      <c r="E64" s="1930"/>
      <c r="F64" s="1930"/>
      <c r="G64" s="1930"/>
      <c r="H64" s="1930"/>
    </row>
    <row r="65" spans="1:8">
      <c r="A65" s="1924"/>
      <c r="B65" s="1924"/>
      <c r="C65" s="321"/>
      <c r="D65" s="321"/>
      <c r="E65" s="321"/>
      <c r="F65" s="321"/>
      <c r="G65" s="321"/>
      <c r="H65" s="321"/>
    </row>
  </sheetData>
  <mergeCells count="108">
    <mergeCell ref="K42:N42"/>
    <mergeCell ref="L43:S43"/>
    <mergeCell ref="W24:Z24"/>
    <mergeCell ref="L35:N35"/>
    <mergeCell ref="L36:N36"/>
    <mergeCell ref="M37:N37"/>
    <mergeCell ref="L28:N28"/>
    <mergeCell ref="M29:N29"/>
    <mergeCell ref="M30:N30"/>
    <mergeCell ref="M31:N31"/>
    <mergeCell ref="M32:N32"/>
    <mergeCell ref="L34:N34"/>
    <mergeCell ref="W27:Z30"/>
    <mergeCell ref="W36:Z36"/>
    <mergeCell ref="W25:Z25"/>
    <mergeCell ref="M25:N25"/>
    <mergeCell ref="L27:N27"/>
    <mergeCell ref="W26:Z26"/>
    <mergeCell ref="W35:Z35"/>
    <mergeCell ref="A65:B65"/>
    <mergeCell ref="L1:S1"/>
    <mergeCell ref="L2:S2"/>
    <mergeCell ref="L3:S3"/>
    <mergeCell ref="A54:C54"/>
    <mergeCell ref="A56:C56"/>
    <mergeCell ref="A46:C46"/>
    <mergeCell ref="B39:C39"/>
    <mergeCell ref="B40:C40"/>
    <mergeCell ref="A37:C37"/>
    <mergeCell ref="A38:C38"/>
    <mergeCell ref="A41:C41"/>
    <mergeCell ref="A42:C42"/>
    <mergeCell ref="A43:C43"/>
    <mergeCell ref="A8:C8"/>
    <mergeCell ref="M19:N19"/>
    <mergeCell ref="A58:C58"/>
    <mergeCell ref="A59:C59"/>
    <mergeCell ref="M21:N21"/>
    <mergeCell ref="M22:N22"/>
    <mergeCell ref="M23:N23"/>
    <mergeCell ref="M24:N24"/>
    <mergeCell ref="A44:C44"/>
    <mergeCell ref="A45:C45"/>
    <mergeCell ref="L17:N17"/>
    <mergeCell ref="A62:B62"/>
    <mergeCell ref="A47:C47"/>
    <mergeCell ref="L44:S45"/>
    <mergeCell ref="A60:C60"/>
    <mergeCell ref="L39:N39"/>
    <mergeCell ref="A61:C61"/>
    <mergeCell ref="L14:N14"/>
    <mergeCell ref="A25:C25"/>
    <mergeCell ref="A26:C26"/>
    <mergeCell ref="A27:C27"/>
    <mergeCell ref="A28:C28"/>
    <mergeCell ref="A29:C29"/>
    <mergeCell ref="A48:C48"/>
    <mergeCell ref="A32:C32"/>
    <mergeCell ref="B34:C34"/>
    <mergeCell ref="B35:C35"/>
    <mergeCell ref="A53:C53"/>
    <mergeCell ref="A57:C57"/>
    <mergeCell ref="B36:C36"/>
    <mergeCell ref="A30:C30"/>
    <mergeCell ref="A31:C31"/>
    <mergeCell ref="A33:C33"/>
    <mergeCell ref="M20:N20"/>
    <mergeCell ref="A63:H63"/>
    <mergeCell ref="A64:H64"/>
    <mergeCell ref="A1:H1"/>
    <mergeCell ref="A2:H2"/>
    <mergeCell ref="A3:H3"/>
    <mergeCell ref="D5:F5"/>
    <mergeCell ref="G5:H5"/>
    <mergeCell ref="A6:C6"/>
    <mergeCell ref="B20:C20"/>
    <mergeCell ref="A17:C17"/>
    <mergeCell ref="A18:C18"/>
    <mergeCell ref="A7:C7"/>
    <mergeCell ref="B9:C9"/>
    <mergeCell ref="B10:C10"/>
    <mergeCell ref="A11:C11"/>
    <mergeCell ref="A23:C23"/>
    <mergeCell ref="A24:C24"/>
    <mergeCell ref="R5:S5"/>
    <mergeCell ref="W1:Z1"/>
    <mergeCell ref="W2:Z2"/>
    <mergeCell ref="X4:Z4"/>
    <mergeCell ref="A4:C4"/>
    <mergeCell ref="L4:N4"/>
    <mergeCell ref="B21:C21"/>
    <mergeCell ref="B22:C22"/>
    <mergeCell ref="A19:C19"/>
    <mergeCell ref="O5:Q5"/>
    <mergeCell ref="A12:C12"/>
    <mergeCell ref="A15:C15"/>
    <mergeCell ref="A16:C16"/>
    <mergeCell ref="L18:N18"/>
    <mergeCell ref="M9:N9"/>
    <mergeCell ref="M10:N10"/>
    <mergeCell ref="L11:N11"/>
    <mergeCell ref="L12:N12"/>
    <mergeCell ref="L13:N13"/>
    <mergeCell ref="L15:N15"/>
    <mergeCell ref="L16:N16"/>
    <mergeCell ref="L6:N6"/>
    <mergeCell ref="L7:N7"/>
    <mergeCell ref="M8:N8"/>
  </mergeCells>
  <hyperlinks>
    <hyperlink ref="A4" location="Index!A1" display="Back to index" xr:uid="{85D518F2-F26A-4A1A-9996-8E1A8AD094C8}"/>
    <hyperlink ref="L4" location="Index!A1" display="Back to index" xr:uid="{7BAC63C4-4374-45FB-8DAB-076BF582F7CF}"/>
    <hyperlink ref="W3" location="Index!A1" display="Back to index" xr:uid="{34A047AF-7030-4586-B9CA-11F8ABB263B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CE75D-9D24-486D-B24A-C85170A2F6BA}">
  <sheetPr>
    <tabColor theme="2" tint="-9.9978637043366805E-2"/>
  </sheetPr>
  <dimension ref="A1:Y68"/>
  <sheetViews>
    <sheetView showGridLines="0" zoomScale="60" zoomScaleNormal="60" workbookViewId="0">
      <pane xSplit="1" topLeftCell="B1" activePane="topRight" state="frozen"/>
      <selection pane="topRight" activeCell="A37" sqref="A37"/>
    </sheetView>
  </sheetViews>
  <sheetFormatPr baseColWidth="10" defaultColWidth="11.42578125" defaultRowHeight="16.5"/>
  <cols>
    <col min="1" max="1" width="67.42578125" style="8" customWidth="1"/>
    <col min="2" max="2" width="14.42578125" style="8" bestFit="1" customWidth="1"/>
    <col min="3" max="3" width="15.42578125" style="8" bestFit="1" customWidth="1"/>
    <col min="4" max="4" width="14.85546875" style="8" bestFit="1" customWidth="1"/>
    <col min="5" max="6" width="13.5703125" style="8" customWidth="1"/>
  </cols>
  <sheetData>
    <row r="1" spans="1:25" s="2" customFormat="1" ht="15">
      <c r="A1" s="35" t="s">
        <v>5</v>
      </c>
      <c r="B1" s="1794" t="s">
        <v>6</v>
      </c>
      <c r="C1" s="1795"/>
      <c r="D1" s="1796"/>
      <c r="E1" s="1794" t="s">
        <v>7</v>
      </c>
      <c r="F1" s="1796"/>
    </row>
    <row r="2" spans="1:25" s="2" customFormat="1" ht="15">
      <c r="A2" s="555" t="s">
        <v>8</v>
      </c>
      <c r="B2" s="1797"/>
      <c r="C2" s="1798"/>
      <c r="D2" s="1799"/>
      <c r="E2" s="1797"/>
      <c r="F2" s="1799"/>
    </row>
    <row r="3" spans="1:25" s="2" customFormat="1" ht="15.75" thickBot="1">
      <c r="A3" s="45" t="s">
        <v>9</v>
      </c>
      <c r="B3" s="111" t="s">
        <v>10</v>
      </c>
      <c r="C3" s="112" t="s">
        <v>11</v>
      </c>
      <c r="D3" s="113" t="s">
        <v>12</v>
      </c>
      <c r="E3" s="114" t="s">
        <v>13</v>
      </c>
      <c r="F3" s="1026" t="s">
        <v>14</v>
      </c>
      <c r="G3" s="6"/>
      <c r="H3" s="6"/>
      <c r="I3" s="6"/>
      <c r="J3" s="6"/>
      <c r="K3" s="6"/>
      <c r="L3" s="6"/>
      <c r="M3" s="6"/>
      <c r="N3" s="6"/>
      <c r="O3" s="6"/>
      <c r="P3" s="6"/>
      <c r="Q3" s="6"/>
      <c r="R3" s="6"/>
      <c r="S3" s="6"/>
      <c r="T3" s="6"/>
      <c r="U3" s="6"/>
      <c r="V3" s="6"/>
      <c r="W3" s="6"/>
      <c r="X3" s="6"/>
      <c r="Y3" s="6"/>
    </row>
    <row r="4" spans="1:25" s="21" customFormat="1" ht="15">
      <c r="A4" s="133" t="s">
        <v>15</v>
      </c>
      <c r="B4" s="502">
        <v>2123383</v>
      </c>
      <c r="C4" s="503">
        <v>2477847</v>
      </c>
      <c r="D4" s="504">
        <v>2534090</v>
      </c>
      <c r="E4" s="1027">
        <v>2.2698334481507536E-2</v>
      </c>
      <c r="F4" s="1028">
        <v>0.1934210644052439</v>
      </c>
    </row>
    <row r="5" spans="1:25" ht="15">
      <c r="A5" s="155" t="s">
        <v>16</v>
      </c>
      <c r="B5" s="505">
        <v>-557647</v>
      </c>
      <c r="C5" s="506">
        <v>-126782</v>
      </c>
      <c r="D5" s="507">
        <v>-257590</v>
      </c>
      <c r="E5" s="1029">
        <v>1.0317552964931931</v>
      </c>
      <c r="F5" s="1030">
        <v>-0.53807695549334977</v>
      </c>
    </row>
    <row r="6" spans="1:25" ht="30">
      <c r="A6" s="213" t="s">
        <v>17</v>
      </c>
      <c r="B6" s="508">
        <v>1565736</v>
      </c>
      <c r="C6" s="509">
        <v>2351065</v>
      </c>
      <c r="D6" s="510">
        <v>2276500</v>
      </c>
      <c r="E6" s="1031">
        <v>-3.1715414078300683E-2</v>
      </c>
      <c r="F6" s="1032">
        <v>0.45394881384856706</v>
      </c>
    </row>
    <row r="7" spans="1:25" ht="15">
      <c r="A7" s="78" t="s">
        <v>18</v>
      </c>
      <c r="B7" s="505">
        <v>1194530</v>
      </c>
      <c r="C7" s="506">
        <v>1301959</v>
      </c>
      <c r="D7" s="507">
        <v>1242749</v>
      </c>
      <c r="E7" s="1029">
        <v>-4.5477622567223701E-2</v>
      </c>
      <c r="F7" s="1030">
        <v>4.0366503980645105E-2</v>
      </c>
    </row>
    <row r="8" spans="1:25" ht="15">
      <c r="A8" s="78" t="s">
        <v>19</v>
      </c>
      <c r="B8" s="505">
        <v>-65247</v>
      </c>
      <c r="C8" s="506">
        <v>127657</v>
      </c>
      <c r="D8" s="507">
        <v>141546</v>
      </c>
      <c r="E8" s="1029">
        <v>0.10879936078710921</v>
      </c>
      <c r="F8" s="1030">
        <v>-3.1693870982573911</v>
      </c>
    </row>
    <row r="9" spans="1:25" ht="15">
      <c r="A9" s="78" t="s">
        <v>20</v>
      </c>
      <c r="B9" s="505">
        <v>-1680271</v>
      </c>
      <c r="C9" s="506">
        <v>-2221574</v>
      </c>
      <c r="D9" s="507">
        <v>-1950182</v>
      </c>
      <c r="E9" s="1029">
        <v>-0.12216203466551193</v>
      </c>
      <c r="F9" s="1030">
        <v>0.16063539750433115</v>
      </c>
    </row>
    <row r="10" spans="1:25" ht="15">
      <c r="A10" s="156" t="s">
        <v>21</v>
      </c>
      <c r="B10" s="508">
        <v>1014748</v>
      </c>
      <c r="C10" s="509">
        <v>1559107</v>
      </c>
      <c r="D10" s="510">
        <v>1710613</v>
      </c>
      <c r="E10" s="1031">
        <v>9.7174857145789217E-2</v>
      </c>
      <c r="F10" s="1032">
        <v>0.68575153634202779</v>
      </c>
    </row>
    <row r="11" spans="1:25" ht="15">
      <c r="A11" s="78" t="s">
        <v>22</v>
      </c>
      <c r="B11" s="505">
        <v>-337599</v>
      </c>
      <c r="C11" s="506">
        <v>-471860</v>
      </c>
      <c r="D11" s="507">
        <v>-546001</v>
      </c>
      <c r="E11" s="1029">
        <v>0.15712499470181834</v>
      </c>
      <c r="F11" s="1030">
        <v>0.61730633088368148</v>
      </c>
    </row>
    <row r="12" spans="1:25" ht="15">
      <c r="A12" s="157" t="s">
        <v>23</v>
      </c>
      <c r="B12" s="508">
        <v>677149</v>
      </c>
      <c r="C12" s="509">
        <v>1087247</v>
      </c>
      <c r="D12" s="510">
        <v>1164612</v>
      </c>
      <c r="E12" s="1031">
        <v>7.1156784061027531E-2</v>
      </c>
      <c r="F12" s="1032">
        <v>0.71987553699407369</v>
      </c>
    </row>
    <row r="13" spans="1:25" ht="15">
      <c r="A13" s="78" t="s">
        <v>24</v>
      </c>
      <c r="B13" s="505">
        <v>16351</v>
      </c>
      <c r="C13" s="506">
        <v>26631</v>
      </c>
      <c r="D13" s="507">
        <v>27786</v>
      </c>
      <c r="E13" s="1029">
        <v>4.3370508054522923E-2</v>
      </c>
      <c r="F13" s="1030">
        <v>0.69934560577334715</v>
      </c>
    </row>
    <row r="14" spans="1:25" ht="15">
      <c r="A14" s="157" t="s">
        <v>25</v>
      </c>
      <c r="B14" s="508">
        <v>660798</v>
      </c>
      <c r="C14" s="509">
        <v>1060616</v>
      </c>
      <c r="D14" s="510">
        <v>1136826</v>
      </c>
      <c r="E14" s="1031">
        <v>7.1854469478114608E-2</v>
      </c>
      <c r="F14" s="1032">
        <v>0.72038353626978291</v>
      </c>
    </row>
    <row r="15" spans="1:25" s="3" customFormat="1" ht="15.75" thickBot="1">
      <c r="A15" s="158" t="s">
        <v>26</v>
      </c>
      <c r="B15" s="511">
        <v>8.2846765917258907</v>
      </c>
      <c r="C15" s="512">
        <v>13.297347370921139</v>
      </c>
      <c r="D15" s="513">
        <v>14.252821211724878</v>
      </c>
      <c r="E15" s="1033">
        <v>7.1854469478114497E-2</v>
      </c>
      <c r="F15" s="1034">
        <v>0.72038353626978269</v>
      </c>
    </row>
    <row r="16" spans="1:25" ht="15">
      <c r="A16" s="217" t="s">
        <v>27</v>
      </c>
      <c r="B16" s="514">
        <v>137031239</v>
      </c>
      <c r="C16" s="515">
        <v>147597412</v>
      </c>
      <c r="D16" s="507">
        <v>144621513</v>
      </c>
      <c r="E16" s="1029">
        <v>-2.0162270866917367E-2</v>
      </c>
      <c r="F16" s="1030">
        <v>5.5390829531943443E-2</v>
      </c>
    </row>
    <row r="17" spans="1:6" ht="15">
      <c r="A17" s="217" t="s">
        <v>28</v>
      </c>
      <c r="B17" s="514">
        <v>148626339</v>
      </c>
      <c r="C17" s="515">
        <v>150340862</v>
      </c>
      <c r="D17" s="507">
        <v>147915964</v>
      </c>
      <c r="E17" s="1029">
        <v>-1.6129334152680329E-2</v>
      </c>
      <c r="F17" s="1030">
        <v>-4.7796037013331802E-3</v>
      </c>
    </row>
    <row r="18" spans="1:6" s="3" customFormat="1" ht="15.75" thickBot="1">
      <c r="A18" s="159" t="s">
        <v>29</v>
      </c>
      <c r="B18" s="516">
        <v>24529958</v>
      </c>
      <c r="C18" s="517">
        <v>26496767</v>
      </c>
      <c r="D18" s="518">
        <v>26872626</v>
      </c>
      <c r="E18" s="1035">
        <v>1.4185089071432752E-2</v>
      </c>
      <c r="F18" s="1036">
        <v>9.550232413769319E-2</v>
      </c>
    </row>
    <row r="19" spans="1:6" ht="15">
      <c r="A19" s="160" t="s">
        <v>30</v>
      </c>
      <c r="B19" s="514"/>
      <c r="C19" s="515"/>
      <c r="D19" s="519"/>
      <c r="E19" s="1037"/>
      <c r="F19" s="1038"/>
    </row>
    <row r="20" spans="1:6" s="20" customFormat="1" ht="15">
      <c r="A20" s="217" t="s">
        <v>31</v>
      </c>
      <c r="B20" s="520">
        <v>3.7283000972701423E-2</v>
      </c>
      <c r="C20" s="521">
        <v>4.2535162710895108E-2</v>
      </c>
      <c r="D20" s="522">
        <v>4.4419672582328533E-2</v>
      </c>
      <c r="E20" s="1037" t="s">
        <v>32</v>
      </c>
      <c r="F20" s="1038" t="s">
        <v>33</v>
      </c>
    </row>
    <row r="21" spans="1:6" ht="15">
      <c r="A21" s="217" t="s">
        <v>34</v>
      </c>
      <c r="B21" s="520">
        <v>2.7491666275464028E-2</v>
      </c>
      <c r="C21" s="521">
        <v>4.0358800329031858E-2</v>
      </c>
      <c r="D21" s="522">
        <v>3.9904417220252994E-2</v>
      </c>
      <c r="E21" s="1037" t="s">
        <v>35</v>
      </c>
      <c r="F21" s="1038" t="s">
        <v>36</v>
      </c>
    </row>
    <row r="22" spans="1:6" ht="15">
      <c r="A22" s="217" t="s">
        <v>37</v>
      </c>
      <c r="B22" s="520">
        <v>1.4255472969264077E-2</v>
      </c>
      <c r="C22" s="521">
        <v>1.2424414533423788E-2</v>
      </c>
      <c r="D22" s="522">
        <v>1.3272963837700264E-2</v>
      </c>
      <c r="E22" s="1037" t="s">
        <v>38</v>
      </c>
      <c r="F22" s="1038" t="s">
        <v>39</v>
      </c>
    </row>
    <row r="23" spans="1:6" ht="15">
      <c r="A23" s="217" t="s">
        <v>40</v>
      </c>
      <c r="B23" s="523">
        <v>0.1068478147924642</v>
      </c>
      <c r="C23" s="524">
        <v>0.16415238283763664</v>
      </c>
      <c r="D23" s="525">
        <v>0.17040868030092304</v>
      </c>
      <c r="E23" s="1037" t="s">
        <v>41</v>
      </c>
      <c r="F23" s="1038" t="s">
        <v>42</v>
      </c>
    </row>
    <row r="24" spans="1:6" s="3" customFormat="1" ht="15.75" thickBot="1">
      <c r="A24" s="158" t="s">
        <v>43</v>
      </c>
      <c r="B24" s="526">
        <v>1.0976501780869301E-2</v>
      </c>
      <c r="C24" s="527">
        <v>1.7094151851651321E-2</v>
      </c>
      <c r="D24" s="528">
        <v>1.8840245389495358E-2</v>
      </c>
      <c r="E24" s="1039" t="s">
        <v>44</v>
      </c>
      <c r="F24" s="1040" t="s">
        <v>45</v>
      </c>
    </row>
    <row r="25" spans="1:6" ht="15">
      <c r="A25" s="215" t="s">
        <v>46</v>
      </c>
      <c r="B25" s="523"/>
      <c r="C25" s="524"/>
      <c r="D25" s="525"/>
      <c r="E25" s="1037"/>
      <c r="F25" s="1038"/>
    </row>
    <row r="26" spans="1:6" s="20" customFormat="1">
      <c r="A26" s="78" t="s">
        <v>47</v>
      </c>
      <c r="B26" s="520">
        <v>3.5528271038985496E-2</v>
      </c>
      <c r="C26" s="521">
        <v>3.7610808514718402E-2</v>
      </c>
      <c r="D26" s="522">
        <v>4.060944238634815E-2</v>
      </c>
      <c r="E26" s="1037" t="s">
        <v>48</v>
      </c>
      <c r="F26" s="1038" t="s">
        <v>49</v>
      </c>
    </row>
    <row r="27" spans="1:6" ht="15">
      <c r="A27" s="217" t="s">
        <v>50</v>
      </c>
      <c r="B27" s="520">
        <v>2.7652716472920457E-2</v>
      </c>
      <c r="C27" s="521">
        <v>2.8480657644000637E-2</v>
      </c>
      <c r="D27" s="522">
        <v>3.0592850359862082E-2</v>
      </c>
      <c r="E27" s="1037" t="s">
        <v>51</v>
      </c>
      <c r="F27" s="1038" t="s">
        <v>52</v>
      </c>
    </row>
    <row r="28" spans="1:6">
      <c r="A28" s="217" t="s">
        <v>53</v>
      </c>
      <c r="B28" s="520">
        <v>4.9772139913293788E-2</v>
      </c>
      <c r="C28" s="521">
        <v>4.980303448681065E-2</v>
      </c>
      <c r="D28" s="522">
        <v>5.2461579488523258E-2</v>
      </c>
      <c r="E28" s="1037" t="s">
        <v>54</v>
      </c>
      <c r="F28" s="1038" t="s">
        <v>54</v>
      </c>
    </row>
    <row r="29" spans="1:6">
      <c r="A29" s="217" t="s">
        <v>55</v>
      </c>
      <c r="B29" s="520">
        <v>1.6277952503954227E-2</v>
      </c>
      <c r="C29" s="521">
        <v>3.4358868026764587E-3</v>
      </c>
      <c r="D29" s="522">
        <v>7.1245278702069727E-3</v>
      </c>
      <c r="E29" s="1037" t="s">
        <v>56</v>
      </c>
      <c r="F29" s="1038" t="s">
        <v>57</v>
      </c>
    </row>
    <row r="30" spans="1:6" ht="15">
      <c r="A30" s="217" t="s">
        <v>58</v>
      </c>
      <c r="B30" s="523">
        <v>2.0015060132694313</v>
      </c>
      <c r="C30" s="524">
        <v>1.5270967409549332</v>
      </c>
      <c r="D30" s="525">
        <v>1.4068422283061857</v>
      </c>
      <c r="E30" s="1037" t="s">
        <v>59</v>
      </c>
      <c r="F30" s="1038" t="s">
        <v>60</v>
      </c>
    </row>
    <row r="31" spans="1:6" s="3" customFormat="1" ht="15.75" thickBot="1">
      <c r="A31" s="158" t="s">
        <v>61</v>
      </c>
      <c r="B31" s="526">
        <v>1.4287118908183143</v>
      </c>
      <c r="C31" s="527">
        <v>1.1532498712044772</v>
      </c>
      <c r="D31" s="528">
        <v>1.0890079744850221</v>
      </c>
      <c r="E31" s="1039" t="s">
        <v>62</v>
      </c>
      <c r="F31" s="1040" t="s">
        <v>63</v>
      </c>
    </row>
    <row r="32" spans="1:6" ht="15">
      <c r="A32" s="215" t="s">
        <v>64</v>
      </c>
      <c r="B32" s="523"/>
      <c r="C32" s="524"/>
      <c r="D32" s="525"/>
      <c r="E32" s="1037"/>
      <c r="F32" s="1038"/>
    </row>
    <row r="33" spans="1:6">
      <c r="A33" s="217" t="s">
        <v>65</v>
      </c>
      <c r="B33" s="523">
        <v>0.44036323314382331</v>
      </c>
      <c r="C33" s="524">
        <v>0.49452828996291792</v>
      </c>
      <c r="D33" s="525">
        <v>0.44470526620538309</v>
      </c>
      <c r="E33" s="1037" t="s">
        <v>66</v>
      </c>
      <c r="F33" s="1038" t="s">
        <v>67</v>
      </c>
    </row>
    <row r="34" spans="1:6" s="4" customFormat="1" ht="15.75" thickBot="1">
      <c r="A34" s="158" t="s">
        <v>68</v>
      </c>
      <c r="B34" s="529">
        <v>2.8319958636668672E-2</v>
      </c>
      <c r="C34" s="530">
        <v>3.5187746904680663E-2</v>
      </c>
      <c r="D34" s="531">
        <v>3.2253421026941211E-2</v>
      </c>
      <c r="E34" s="1039" t="s">
        <v>69</v>
      </c>
      <c r="F34" s="1040" t="s">
        <v>70</v>
      </c>
    </row>
    <row r="35" spans="1:6" ht="15">
      <c r="A35" s="215" t="s">
        <v>71</v>
      </c>
      <c r="B35" s="523"/>
      <c r="C35" s="524"/>
      <c r="D35" s="525"/>
      <c r="E35" s="1037"/>
      <c r="F35" s="1038"/>
    </row>
    <row r="36" spans="1:6">
      <c r="A36" s="217" t="s">
        <v>72</v>
      </c>
      <c r="B36" s="532">
        <v>0.85499960010079623</v>
      </c>
      <c r="C36" s="533">
        <v>0.86451841221100423</v>
      </c>
      <c r="D36" s="534">
        <v>0.94435616977505887</v>
      </c>
      <c r="E36" s="1037" t="s">
        <v>73</v>
      </c>
      <c r="F36" s="1038" t="s">
        <v>74</v>
      </c>
    </row>
    <row r="37" spans="1:6" s="4" customFormat="1" ht="17.25" thickBot="1">
      <c r="A37" s="158" t="s">
        <v>75</v>
      </c>
      <c r="B37" s="535">
        <v>0.96359323153040199</v>
      </c>
      <c r="C37" s="536">
        <v>0.71324908217365901</v>
      </c>
      <c r="D37" s="537">
        <v>0.69071110104565803</v>
      </c>
      <c r="E37" s="1039" t="s">
        <v>76</v>
      </c>
      <c r="F37" s="1040" t="s">
        <v>77</v>
      </c>
    </row>
    <row r="38" spans="1:6" s="20" customFormat="1" ht="17.25">
      <c r="A38" s="215" t="s">
        <v>78</v>
      </c>
      <c r="B38" s="532"/>
      <c r="C38" s="533"/>
      <c r="D38" s="534"/>
      <c r="E38" s="1037"/>
      <c r="F38" s="1038"/>
    </row>
    <row r="39" spans="1:6" s="20" customFormat="1">
      <c r="A39" s="217" t="s">
        <v>79</v>
      </c>
      <c r="B39" s="538">
        <v>0.16455703056947604</v>
      </c>
      <c r="C39" s="539">
        <v>0.14944686773798918</v>
      </c>
      <c r="D39" s="540">
        <v>0.15791935365406054</v>
      </c>
      <c r="E39" s="1037" t="s">
        <v>80</v>
      </c>
      <c r="F39" s="1038" t="s">
        <v>81</v>
      </c>
    </row>
    <row r="40" spans="1:6" s="20" customFormat="1">
      <c r="A40" s="217" t="s">
        <v>82</v>
      </c>
      <c r="B40" s="538">
        <v>0.10593750241983886</v>
      </c>
      <c r="C40" s="539">
        <v>9.937893726601181E-2</v>
      </c>
      <c r="D40" s="540">
        <v>0.10738977955007797</v>
      </c>
      <c r="E40" s="1037" t="s">
        <v>45</v>
      </c>
      <c r="F40" s="1038" t="s">
        <v>83</v>
      </c>
    </row>
    <row r="41" spans="1:6" s="42" customFormat="1" ht="17.25" thickBot="1">
      <c r="A41" s="158" t="s">
        <v>84</v>
      </c>
      <c r="B41" s="541">
        <v>0.11013421846595926</v>
      </c>
      <c r="C41" s="542">
        <v>0.11912335924583917</v>
      </c>
      <c r="D41" s="543">
        <v>0.11628439056968257</v>
      </c>
      <c r="E41" s="1039" t="s">
        <v>85</v>
      </c>
      <c r="F41" s="1040" t="s">
        <v>86</v>
      </c>
    </row>
    <row r="42" spans="1:6" ht="17.25">
      <c r="A42" s="215" t="s">
        <v>87</v>
      </c>
      <c r="B42" s="532"/>
      <c r="C42" s="533"/>
      <c r="D42" s="534"/>
      <c r="E42" s="1037"/>
      <c r="F42" s="1038"/>
    </row>
    <row r="43" spans="1:6">
      <c r="A43" s="217" t="s">
        <v>79</v>
      </c>
      <c r="B43" s="538">
        <v>0.17830296774457305</v>
      </c>
      <c r="C43" s="539">
        <v>0.16398917942624749</v>
      </c>
      <c r="D43" s="540">
        <v>0.15610842784834159</v>
      </c>
      <c r="E43" s="1037" t="s">
        <v>88</v>
      </c>
      <c r="F43" s="1038" t="s">
        <v>89</v>
      </c>
    </row>
    <row r="44" spans="1:6" s="20" customFormat="1">
      <c r="A44" s="217" t="s">
        <v>82</v>
      </c>
      <c r="B44" s="538">
        <v>0.1448046710253742</v>
      </c>
      <c r="C44" s="539">
        <v>0.13960517141091736</v>
      </c>
      <c r="D44" s="540">
        <v>0.13240230497682046</v>
      </c>
      <c r="E44" s="1037" t="s">
        <v>90</v>
      </c>
      <c r="F44" s="1038" t="s">
        <v>91</v>
      </c>
    </row>
    <row r="45" spans="1:6" s="3" customFormat="1" ht="17.25" thickBot="1">
      <c r="A45" s="158" t="s">
        <v>84</v>
      </c>
      <c r="B45" s="541">
        <v>0.14726254573114581</v>
      </c>
      <c r="C45" s="542">
        <v>0.152350472212682</v>
      </c>
      <c r="D45" s="543">
        <v>0.15210857114347126</v>
      </c>
      <c r="E45" s="1039" t="s">
        <v>92</v>
      </c>
      <c r="F45" s="1040" t="s">
        <v>93</v>
      </c>
    </row>
    <row r="46" spans="1:6" s="14" customFormat="1" ht="15.75" thickBot="1">
      <c r="A46" s="108" t="s">
        <v>94</v>
      </c>
      <c r="B46" s="544">
        <v>36233</v>
      </c>
      <c r="C46" s="545">
        <v>36358</v>
      </c>
      <c r="D46" s="546">
        <v>36199</v>
      </c>
      <c r="E46" s="1041">
        <v>-4.3731778425656342E-3</v>
      </c>
      <c r="F46" s="1042">
        <v>-9.383710981701876E-4</v>
      </c>
    </row>
    <row r="47" spans="1:6" s="190" customFormat="1" ht="15">
      <c r="A47" s="132" t="s">
        <v>95</v>
      </c>
      <c r="B47" s="547"/>
      <c r="C47" s="548"/>
      <c r="D47" s="549"/>
      <c r="E47" s="1043"/>
      <c r="F47" s="1044"/>
    </row>
    <row r="48" spans="1:6" s="20" customFormat="1" ht="14.25" customHeight="1">
      <c r="A48" s="23" t="s">
        <v>96</v>
      </c>
      <c r="B48" s="550">
        <v>94382</v>
      </c>
      <c r="C48" s="551">
        <v>94382</v>
      </c>
      <c r="D48" s="552">
        <v>94382</v>
      </c>
      <c r="E48" s="1045">
        <v>0</v>
      </c>
      <c r="F48" s="1046">
        <v>0</v>
      </c>
    </row>
    <row r="49" spans="1:6" s="20" customFormat="1" ht="17.25">
      <c r="A49" s="25" t="s">
        <v>97</v>
      </c>
      <c r="B49" s="550">
        <v>14872</v>
      </c>
      <c r="C49" s="551">
        <v>14850</v>
      </c>
      <c r="D49" s="552">
        <v>14862</v>
      </c>
      <c r="E49" s="1045">
        <v>8.0808080808081328E-4</v>
      </c>
      <c r="F49" s="1046">
        <v>-6.7240451855832273E-4</v>
      </c>
    </row>
    <row r="50" spans="1:6" s="3" customFormat="1" ht="15.75" thickBot="1">
      <c r="A50" s="158" t="s">
        <v>98</v>
      </c>
      <c r="B50" s="516">
        <v>79510</v>
      </c>
      <c r="C50" s="553">
        <v>79532</v>
      </c>
      <c r="D50" s="554">
        <v>79520</v>
      </c>
      <c r="E50" s="1047">
        <v>-1.5088266358198599E-4</v>
      </c>
      <c r="F50" s="1048">
        <v>1.2577034335303772E-4</v>
      </c>
    </row>
    <row r="51" spans="1:6">
      <c r="A51" s="24"/>
      <c r="B51" s="24"/>
      <c r="C51" s="24"/>
      <c r="D51" s="24"/>
      <c r="E51" s="24"/>
    </row>
    <row r="52" spans="1:6">
      <c r="A52" s="24"/>
      <c r="B52" s="24"/>
      <c r="C52" s="24"/>
      <c r="D52" s="24"/>
      <c r="E52" s="24"/>
    </row>
    <row r="53" spans="1:6" ht="29.45" customHeight="1">
      <c r="A53" s="1800" t="s">
        <v>99</v>
      </c>
      <c r="B53" s="1800"/>
      <c r="C53" s="1800"/>
      <c r="D53" s="1800"/>
      <c r="E53" s="1800"/>
    </row>
    <row r="54" spans="1:6">
      <c r="A54" s="26" t="s">
        <v>100</v>
      </c>
      <c r="B54" s="26"/>
      <c r="C54" s="26"/>
      <c r="D54" s="26"/>
      <c r="E54" s="26"/>
    </row>
    <row r="55" spans="1:6">
      <c r="A55" s="26" t="s">
        <v>101</v>
      </c>
      <c r="B55" s="26"/>
      <c r="C55" s="26"/>
      <c r="D55" s="26"/>
      <c r="E55" s="26"/>
    </row>
    <row r="56" spans="1:6" ht="47.45" customHeight="1">
      <c r="A56" s="1800" t="s">
        <v>102</v>
      </c>
      <c r="B56" s="1800"/>
      <c r="C56" s="1800"/>
      <c r="D56" s="1800"/>
      <c r="E56" s="1800"/>
    </row>
    <row r="57" spans="1:6" ht="15" customHeight="1">
      <c r="A57" s="26" t="s">
        <v>103</v>
      </c>
      <c r="B57" s="26"/>
      <c r="C57" s="26"/>
      <c r="D57" s="26"/>
      <c r="E57" s="26"/>
    </row>
    <row r="58" spans="1:6" ht="15" customHeight="1">
      <c r="A58" s="26" t="s">
        <v>104</v>
      </c>
      <c r="B58" s="26"/>
      <c r="C58" s="26"/>
      <c r="D58" s="26"/>
      <c r="E58" s="26"/>
    </row>
    <row r="59" spans="1:6" ht="15" customHeight="1">
      <c r="A59" s="26" t="s">
        <v>105</v>
      </c>
      <c r="B59" s="26"/>
      <c r="C59" s="26"/>
      <c r="D59" s="26"/>
      <c r="E59" s="26"/>
    </row>
    <row r="60" spans="1:6" ht="15" customHeight="1">
      <c r="A60" s="26" t="s">
        <v>106</v>
      </c>
      <c r="B60" s="26"/>
      <c r="C60" s="26"/>
      <c r="D60" s="26"/>
      <c r="E60" s="26"/>
    </row>
    <row r="61" spans="1:6" ht="59.45" customHeight="1">
      <c r="A61" s="1800" t="s">
        <v>107</v>
      </c>
      <c r="B61" s="1800"/>
      <c r="C61" s="1800"/>
      <c r="D61" s="1800"/>
      <c r="E61" s="1800"/>
    </row>
    <row r="62" spans="1:6" ht="28.35" customHeight="1">
      <c r="A62" s="1800" t="s">
        <v>108</v>
      </c>
      <c r="B62" s="1800"/>
      <c r="C62" s="1800"/>
      <c r="D62" s="1800"/>
      <c r="E62" s="1800"/>
    </row>
    <row r="63" spans="1:6" ht="43.35" customHeight="1">
      <c r="A63" s="1800" t="s">
        <v>109</v>
      </c>
      <c r="B63" s="1800"/>
      <c r="C63" s="1800"/>
      <c r="D63" s="1800"/>
      <c r="E63" s="1800"/>
    </row>
    <row r="64" spans="1:6" ht="15" customHeight="1">
      <c r="A64" s="218" t="s">
        <v>110</v>
      </c>
      <c r="B64" s="218"/>
      <c r="C64" s="218"/>
      <c r="D64" s="218"/>
      <c r="E64" s="218"/>
    </row>
    <row r="65" spans="1:5" ht="29.25" customHeight="1">
      <c r="A65" s="1051" t="s">
        <v>881</v>
      </c>
      <c r="B65" s="211"/>
      <c r="C65" s="211"/>
      <c r="D65" s="211"/>
      <c r="E65" s="211"/>
    </row>
    <row r="66" spans="1:5" ht="15" customHeight="1">
      <c r="A66" s="18"/>
      <c r="B66" s="19"/>
      <c r="C66" s="19"/>
      <c r="D66" s="19"/>
      <c r="E66" s="19"/>
    </row>
    <row r="67" spans="1:5" ht="15" customHeight="1">
      <c r="A67" s="18"/>
      <c r="B67" s="19"/>
      <c r="C67" s="19"/>
      <c r="D67" s="19"/>
      <c r="E67" s="19"/>
    </row>
    <row r="68" spans="1:5">
      <c r="A68" s="10"/>
      <c r="B68" s="211"/>
      <c r="C68" s="211"/>
      <c r="D68" s="211"/>
      <c r="E68" s="211"/>
    </row>
  </sheetData>
  <mergeCells count="7">
    <mergeCell ref="B1:D2"/>
    <mergeCell ref="E1:F2"/>
    <mergeCell ref="A63:E63"/>
    <mergeCell ref="A53:E53"/>
    <mergeCell ref="A56:E56"/>
    <mergeCell ref="A61:E61"/>
    <mergeCell ref="A62:E62"/>
  </mergeCells>
  <hyperlinks>
    <hyperlink ref="A3" location="Index!A1" display="Back to index" xr:uid="{9F8830D6-DB36-4B11-B8CF-586A519BD59D}"/>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2C513-6A8C-2C4F-913E-FADF35800948}">
  <sheetPr>
    <tabColor theme="2" tint="-9.9978637043366805E-2"/>
  </sheetPr>
  <dimension ref="A1:F53"/>
  <sheetViews>
    <sheetView showGridLines="0" zoomScale="70" zoomScaleNormal="60" workbookViewId="0">
      <selection activeCell="B32" sqref="B32:F51"/>
    </sheetView>
  </sheetViews>
  <sheetFormatPr baseColWidth="10" defaultColWidth="11.42578125" defaultRowHeight="14.25"/>
  <cols>
    <col min="1" max="1" width="68" style="282" customWidth="1"/>
    <col min="2" max="2" width="13.140625" style="282" customWidth="1"/>
    <col min="3" max="4" width="13.140625" style="282" bestFit="1" customWidth="1"/>
    <col min="5" max="16384" width="11.42578125" style="282"/>
  </cols>
  <sheetData>
    <row r="1" spans="1:6" ht="15">
      <c r="A1" s="1910" t="s">
        <v>741</v>
      </c>
      <c r="B1" s="1910"/>
      <c r="C1" s="1910"/>
      <c r="D1" s="1910"/>
      <c r="E1" s="1910"/>
      <c r="F1" s="1910"/>
    </row>
    <row r="2" spans="1:6" ht="15">
      <c r="A2" s="1910" t="s">
        <v>582</v>
      </c>
      <c r="B2" s="1910"/>
      <c r="C2" s="1910"/>
      <c r="D2" s="1910"/>
      <c r="E2" s="1910"/>
      <c r="F2" s="1910"/>
    </row>
    <row r="3" spans="1:6" ht="15" thickBot="1">
      <c r="A3" s="408" t="s">
        <v>9</v>
      </c>
      <c r="B3" s="345"/>
      <c r="C3" s="345"/>
      <c r="D3" s="345"/>
      <c r="E3" s="439"/>
      <c r="F3" s="439"/>
    </row>
    <row r="4" spans="1:6" ht="15">
      <c r="A4" s="344"/>
      <c r="B4" s="1963" t="s">
        <v>164</v>
      </c>
      <c r="C4" s="1989"/>
      <c r="D4" s="1964"/>
      <c r="E4" s="1963" t="s">
        <v>7</v>
      </c>
      <c r="F4" s="1964"/>
    </row>
    <row r="5" spans="1:6" ht="15.75" thickBot="1">
      <c r="A5" s="345"/>
      <c r="B5" s="982" t="s">
        <v>145</v>
      </c>
      <c r="C5" s="983" t="s">
        <v>146</v>
      </c>
      <c r="D5" s="984" t="s">
        <v>144</v>
      </c>
      <c r="E5" s="210" t="s">
        <v>13</v>
      </c>
      <c r="F5" s="216" t="s">
        <v>14</v>
      </c>
    </row>
    <row r="6" spans="1:6" ht="15">
      <c r="A6" s="351" t="s">
        <v>583</v>
      </c>
      <c r="B6" s="352"/>
      <c r="C6" s="353"/>
      <c r="D6" s="354"/>
      <c r="E6" s="353"/>
      <c r="F6" s="354"/>
    </row>
    <row r="7" spans="1:6">
      <c r="A7" s="355" t="s">
        <v>217</v>
      </c>
      <c r="B7" s="356">
        <v>2124586.3884585807</v>
      </c>
      <c r="C7" s="357">
        <v>2374837.7853729674</v>
      </c>
      <c r="D7" s="358">
        <v>2220656.8251514952</v>
      </c>
      <c r="E7" s="359">
        <v>-6.4922733321450043E-2</v>
      </c>
      <c r="F7" s="360">
        <v>4.5218418613052869E-2</v>
      </c>
    </row>
    <row r="8" spans="1:6">
      <c r="A8" s="355" t="s">
        <v>270</v>
      </c>
      <c r="B8" s="356">
        <v>1568082.83679393</v>
      </c>
      <c r="C8" s="357">
        <v>1778291.761556613</v>
      </c>
      <c r="D8" s="358">
        <v>1598725.1244180526</v>
      </c>
      <c r="E8" s="359">
        <v>-0.10097703932530078</v>
      </c>
      <c r="F8" s="360">
        <v>1.954124291467485E-2</v>
      </c>
    </row>
    <row r="9" spans="1:6" ht="15">
      <c r="A9" s="361" t="s">
        <v>162</v>
      </c>
      <c r="B9" s="307">
        <v>8822908.8632639442</v>
      </c>
      <c r="C9" s="362">
        <v>9596816.1243559103</v>
      </c>
      <c r="D9" s="363">
        <v>8890947.9929392692</v>
      </c>
      <c r="E9" s="364">
        <v>-7.3552324257334378E-2</v>
      </c>
      <c r="F9" s="365">
        <v>7.7116437140840599E-3</v>
      </c>
    </row>
    <row r="10" spans="1:6">
      <c r="A10" s="366" t="s">
        <v>593</v>
      </c>
      <c r="B10" s="296">
        <v>8435718.8674032893</v>
      </c>
      <c r="C10" s="357">
        <v>9471576.6239341721</v>
      </c>
      <c r="D10" s="358">
        <v>8688238.9425580427</v>
      </c>
      <c r="E10" s="359">
        <v>-8.2704043104785407E-2</v>
      </c>
      <c r="F10" s="360">
        <v>2.9934624318802783E-2</v>
      </c>
    </row>
    <row r="11" spans="1:6">
      <c r="A11" s="366" t="s">
        <v>595</v>
      </c>
      <c r="B11" s="296">
        <v>188432.45636669392</v>
      </c>
      <c r="C11" s="357">
        <v>89849.99335266641</v>
      </c>
      <c r="D11" s="358">
        <v>170937.4736940609</v>
      </c>
      <c r="E11" s="359">
        <v>0.90247619744524021</v>
      </c>
      <c r="F11" s="360">
        <v>-9.2844847485230364E-2</v>
      </c>
    </row>
    <row r="12" spans="1:6">
      <c r="A12" s="366" t="s">
        <v>742</v>
      </c>
      <c r="B12" s="296">
        <v>198757.5394939617</v>
      </c>
      <c r="C12" s="357">
        <v>35389.507069072097</v>
      </c>
      <c r="D12" s="358">
        <v>31771.5766871669</v>
      </c>
      <c r="E12" s="359">
        <v>-0.10223172577238326</v>
      </c>
      <c r="F12" s="360">
        <v>-0.84014907425369834</v>
      </c>
    </row>
    <row r="13" spans="1:6">
      <c r="A13" s="366" t="s">
        <v>178</v>
      </c>
      <c r="B13" s="367">
        <v>-487160.8371216986</v>
      </c>
      <c r="C13" s="357">
        <v>-448075.27433302673</v>
      </c>
      <c r="D13" s="358">
        <v>-404078.46738663409</v>
      </c>
      <c r="E13" s="359">
        <v>-9.8190660066845181E-2</v>
      </c>
      <c r="F13" s="360">
        <v>-0.17054402448674166</v>
      </c>
    </row>
    <row r="14" spans="1:6" ht="15">
      <c r="A14" s="368" t="s">
        <v>743</v>
      </c>
      <c r="B14" s="369">
        <v>8335748.0261422452</v>
      </c>
      <c r="C14" s="362">
        <v>9148740.8500228841</v>
      </c>
      <c r="D14" s="370">
        <v>8486869.5255526341</v>
      </c>
      <c r="E14" s="364">
        <v>-7.2345619503321523E-2</v>
      </c>
      <c r="F14" s="365">
        <v>1.8129326718663741E-2</v>
      </c>
    </row>
    <row r="15" spans="1:6">
      <c r="A15" s="325" t="s">
        <v>744</v>
      </c>
      <c r="B15" s="356">
        <v>55179.1702322044</v>
      </c>
      <c r="C15" s="357">
        <v>67169.836086350304</v>
      </c>
      <c r="D15" s="371">
        <v>62644.813163213301</v>
      </c>
      <c r="E15" s="359">
        <v>-6.7366889466870972E-2</v>
      </c>
      <c r="F15" s="360">
        <v>0.13529820944374582</v>
      </c>
    </row>
    <row r="16" spans="1:6">
      <c r="A16" s="325" t="s">
        <v>646</v>
      </c>
      <c r="B16" s="356">
        <v>386072.5269326244</v>
      </c>
      <c r="C16" s="357">
        <v>430775.39616172394</v>
      </c>
      <c r="D16" s="371">
        <v>368349.61813644564</v>
      </c>
      <c r="E16" s="359">
        <v>-0.14491491060423067</v>
      </c>
      <c r="F16" s="360">
        <v>-4.590564611522252E-2</v>
      </c>
    </row>
    <row r="17" spans="1:6" ht="15">
      <c r="A17" s="372" t="s">
        <v>745</v>
      </c>
      <c r="B17" s="369">
        <v>12469668.948559586</v>
      </c>
      <c r="C17" s="362">
        <v>13799815.629200539</v>
      </c>
      <c r="D17" s="370">
        <v>12737245.90642184</v>
      </c>
      <c r="E17" s="364">
        <v>-7.6998834718508213E-2</v>
      </c>
      <c r="F17" s="365">
        <v>2.145822467028391E-2</v>
      </c>
    </row>
    <row r="18" spans="1:6" ht="15">
      <c r="A18" s="372"/>
      <c r="B18" s="373"/>
      <c r="C18" s="374"/>
      <c r="D18" s="375"/>
      <c r="E18" s="359"/>
      <c r="F18" s="360"/>
    </row>
    <row r="19" spans="1:6" ht="15">
      <c r="A19" s="368" t="s">
        <v>647</v>
      </c>
      <c r="B19" s="373"/>
      <c r="C19" s="374"/>
      <c r="D19" s="375"/>
      <c r="E19" s="359"/>
      <c r="F19" s="360"/>
    </row>
    <row r="20" spans="1:6">
      <c r="A20" s="301" t="s">
        <v>28</v>
      </c>
      <c r="B20" s="356">
        <v>10691223.606833635</v>
      </c>
      <c r="C20" s="357">
        <v>11554074.823980074</v>
      </c>
      <c r="D20" s="358">
        <v>10678175.226433899</v>
      </c>
      <c r="E20" s="359">
        <v>-7.5808717780525003E-2</v>
      </c>
      <c r="F20" s="360">
        <v>-1.2204758668965532E-3</v>
      </c>
    </row>
    <row r="21" spans="1:6">
      <c r="A21" s="301" t="s">
        <v>228</v>
      </c>
      <c r="B21" s="356">
        <v>89702.144599495688</v>
      </c>
      <c r="C21" s="357">
        <v>106430.1714043195</v>
      </c>
      <c r="D21" s="358">
        <v>89938.315112297001</v>
      </c>
      <c r="E21" s="359">
        <v>-0.15495470950029089</v>
      </c>
      <c r="F21" s="360">
        <v>2.6328301720741631E-3</v>
      </c>
    </row>
    <row r="22" spans="1:6">
      <c r="A22" s="301" t="s">
        <v>746</v>
      </c>
      <c r="B22" s="356">
        <v>173207.8510694053</v>
      </c>
      <c r="C22" s="357">
        <v>185591.7790536877</v>
      </c>
      <c r="D22" s="358">
        <v>171787.49465666991</v>
      </c>
      <c r="E22" s="359">
        <v>-7.4379826883520073E-2</v>
      </c>
      <c r="F22" s="360">
        <v>-8.200300413439332E-3</v>
      </c>
    </row>
    <row r="23" spans="1:6">
      <c r="A23" s="301" t="s">
        <v>627</v>
      </c>
      <c r="B23" s="356">
        <v>795200.15263449203</v>
      </c>
      <c r="C23" s="357">
        <v>1119145.1089640553</v>
      </c>
      <c r="D23" s="358">
        <v>1007946.1509458097</v>
      </c>
      <c r="E23" s="359">
        <v>-9.936062546989799E-2</v>
      </c>
      <c r="F23" s="360">
        <v>0.26753767288209351</v>
      </c>
    </row>
    <row r="24" spans="1:6" ht="15">
      <c r="A24" s="372" t="s">
        <v>747</v>
      </c>
      <c r="B24" s="369">
        <v>11749333.755137028</v>
      </c>
      <c r="C24" s="362">
        <v>12965241.883402137</v>
      </c>
      <c r="D24" s="370">
        <v>11947847.187148675</v>
      </c>
      <c r="E24" s="364">
        <v>-7.847093832903429E-2</v>
      </c>
      <c r="F24" s="365">
        <v>1.6895718186986874E-2</v>
      </c>
    </row>
    <row r="25" spans="1:6" ht="15">
      <c r="A25" s="376"/>
      <c r="B25" s="373"/>
      <c r="C25" s="374"/>
      <c r="D25" s="377"/>
      <c r="E25" s="359"/>
      <c r="F25" s="360"/>
    </row>
    <row r="26" spans="1:6" ht="15">
      <c r="A26" s="361" t="s">
        <v>29</v>
      </c>
      <c r="B26" s="369">
        <v>720335.19356521918</v>
      </c>
      <c r="C26" s="362">
        <v>834573.74602055072</v>
      </c>
      <c r="D26" s="363">
        <v>789398.71941989195</v>
      </c>
      <c r="E26" s="364">
        <v>-5.4129460477356561E-2</v>
      </c>
      <c r="F26" s="365">
        <v>9.587692850720031E-2</v>
      </c>
    </row>
    <row r="27" spans="1:6" ht="15">
      <c r="A27" s="301"/>
      <c r="B27" s="373"/>
      <c r="C27" s="374"/>
      <c r="D27" s="377"/>
      <c r="E27" s="359"/>
      <c r="F27" s="360"/>
    </row>
    <row r="28" spans="1:6" ht="15.75" thickBot="1">
      <c r="A28" s="378" t="s">
        <v>748</v>
      </c>
      <c r="B28" s="379">
        <v>12469668.948702248</v>
      </c>
      <c r="C28" s="380">
        <v>13799815.629422687</v>
      </c>
      <c r="D28" s="381">
        <v>12737245.906568568</v>
      </c>
      <c r="E28" s="382">
        <v>-7.6998834722733944E-2</v>
      </c>
      <c r="F28" s="383">
        <v>2.1458224670364512E-2</v>
      </c>
    </row>
    <row r="29" spans="1:6" ht="15" thickBot="1">
      <c r="A29" s="384"/>
      <c r="B29" s="385"/>
      <c r="C29" s="385"/>
      <c r="D29" s="385"/>
      <c r="E29" s="385"/>
      <c r="F29" s="385"/>
    </row>
    <row r="30" spans="1:6" ht="15">
      <c r="A30" s="566"/>
      <c r="B30" s="1963" t="s">
        <v>6</v>
      </c>
      <c r="C30" s="1989"/>
      <c r="D30" s="1964"/>
      <c r="E30" s="1963" t="s">
        <v>7</v>
      </c>
      <c r="F30" s="1964"/>
    </row>
    <row r="31" spans="1:6" ht="15.75" thickBot="1">
      <c r="A31" s="386"/>
      <c r="B31" s="346" t="s">
        <v>10</v>
      </c>
      <c r="C31" s="347" t="s">
        <v>11</v>
      </c>
      <c r="D31" s="348" t="s">
        <v>12</v>
      </c>
      <c r="E31" s="349" t="s">
        <v>13</v>
      </c>
      <c r="F31" s="350" t="s">
        <v>14</v>
      </c>
    </row>
    <row r="32" spans="1:6">
      <c r="A32" s="387" t="s">
        <v>564</v>
      </c>
      <c r="B32" s="1669">
        <v>75189.078095973484</v>
      </c>
      <c r="C32" s="1670">
        <v>83841.968164649428</v>
      </c>
      <c r="D32" s="1671">
        <v>81156.920423972886</v>
      </c>
      <c r="E32" s="388">
        <v>-3.2025103888348894E-2</v>
      </c>
      <c r="F32" s="389">
        <v>7.9371133136941552E-2</v>
      </c>
    </row>
    <row r="33" spans="1:6">
      <c r="A33" s="390" t="s">
        <v>749</v>
      </c>
      <c r="B33" s="367">
        <v>-23581.381283058501</v>
      </c>
      <c r="C33" s="357">
        <v>-7908.3150342827012</v>
      </c>
      <c r="D33" s="358">
        <v>2858.1724915974</v>
      </c>
      <c r="E33" s="359">
        <v>-1.3614135854739178</v>
      </c>
      <c r="F33" s="360">
        <v>-1.1212046256870791</v>
      </c>
    </row>
    <row r="34" spans="1:6" ht="15">
      <c r="A34" s="391" t="s">
        <v>750</v>
      </c>
      <c r="B34" s="392">
        <v>51607.696812914983</v>
      </c>
      <c r="C34" s="362">
        <v>75933.653130366729</v>
      </c>
      <c r="D34" s="363">
        <v>84015.092915570291</v>
      </c>
      <c r="E34" s="364">
        <v>0.10642764376591951</v>
      </c>
      <c r="F34" s="365">
        <v>0.62795664414431407</v>
      </c>
    </row>
    <row r="35" spans="1:6">
      <c r="A35" s="390" t="s">
        <v>591</v>
      </c>
      <c r="B35" s="367">
        <v>35623.2570496521</v>
      </c>
      <c r="C35" s="357">
        <v>48201.891207136046</v>
      </c>
      <c r="D35" s="358">
        <v>39644.500906626192</v>
      </c>
      <c r="E35" s="359">
        <v>-0.17753225207983081</v>
      </c>
      <c r="F35" s="360">
        <v>0.11288254331627323</v>
      </c>
    </row>
    <row r="36" spans="1:6">
      <c r="A36" s="390" t="s">
        <v>611</v>
      </c>
      <c r="B36" s="367">
        <v>-64742.772687874603</v>
      </c>
      <c r="C36" s="357">
        <v>-90747.465479853388</v>
      </c>
      <c r="D36" s="358">
        <v>-72562.666601145596</v>
      </c>
      <c r="E36" s="359">
        <v>-0.20038905530364315</v>
      </c>
      <c r="F36" s="360">
        <v>0.12078404412753163</v>
      </c>
    </row>
    <row r="37" spans="1:6">
      <c r="A37" s="390" t="s">
        <v>751</v>
      </c>
      <c r="B37" s="1672">
        <v>-12.299689296299999</v>
      </c>
      <c r="C37" s="1673">
        <v>10.0644523051</v>
      </c>
      <c r="D37" s="1674">
        <v>17.002090792099999</v>
      </c>
      <c r="E37" s="359">
        <v>0.68932101585741146</v>
      </c>
      <c r="F37" s="360">
        <v>-2.382318722247283</v>
      </c>
    </row>
    <row r="38" spans="1:6">
      <c r="A38" s="390" t="s">
        <v>752</v>
      </c>
      <c r="B38" s="367">
        <v>-11022.6658251472</v>
      </c>
      <c r="C38" s="357">
        <v>-10866.468568414099</v>
      </c>
      <c r="D38" s="358">
        <v>-30639.872397314801</v>
      </c>
      <c r="E38" s="359">
        <v>1.8196715615942303</v>
      </c>
      <c r="F38" s="360">
        <v>1.7797152597525678</v>
      </c>
    </row>
    <row r="39" spans="1:6" ht="15.75" thickBot="1">
      <c r="A39" s="395" t="s">
        <v>665</v>
      </c>
      <c r="B39" s="396">
        <v>11453.215660248981</v>
      </c>
      <c r="C39" s="380">
        <v>22531.674741540381</v>
      </c>
      <c r="D39" s="381">
        <v>20474.056914528177</v>
      </c>
      <c r="E39" s="382">
        <v>9.1321122402796329E-2</v>
      </c>
      <c r="F39" s="383">
        <v>0.78762519818675036</v>
      </c>
    </row>
    <row r="40" spans="1:6" ht="15" thickBot="1">
      <c r="A40" s="384"/>
      <c r="B40" s="385"/>
      <c r="C40" s="385"/>
      <c r="D40" s="385"/>
      <c r="E40" s="385"/>
      <c r="F40" s="385"/>
    </row>
    <row r="41" spans="1:6">
      <c r="A41" s="397" t="s">
        <v>753</v>
      </c>
      <c r="B41" s="852">
        <v>0.59720244102583453</v>
      </c>
      <c r="C41" s="853">
        <v>0.699777967817102</v>
      </c>
      <c r="D41" s="1423">
        <v>0.5988039169179683</v>
      </c>
      <c r="E41" s="398" t="s">
        <v>436</v>
      </c>
      <c r="F41" s="399" t="s">
        <v>44</v>
      </c>
    </row>
    <row r="42" spans="1:6">
      <c r="A42" s="469" t="s">
        <v>40</v>
      </c>
      <c r="B42" s="854">
        <v>6.4918253476220003E-2</v>
      </c>
      <c r="C42" s="855">
        <v>0.10752530377353876</v>
      </c>
      <c r="D42" s="867">
        <v>0.10085881969712551</v>
      </c>
      <c r="E42" s="336" t="s">
        <v>754</v>
      </c>
      <c r="F42" s="338" t="s">
        <v>755</v>
      </c>
    </row>
    <row r="43" spans="1:6">
      <c r="A43" s="400" t="s">
        <v>756</v>
      </c>
      <c r="B43" s="443">
        <v>0.82524780957948551</v>
      </c>
      <c r="C43" s="359">
        <v>0.83060013636384433</v>
      </c>
      <c r="D43" s="360">
        <v>0.83262802907838263</v>
      </c>
      <c r="E43" s="336" t="s">
        <v>44</v>
      </c>
      <c r="F43" s="338" t="s">
        <v>757</v>
      </c>
    </row>
    <row r="44" spans="1:6">
      <c r="A44" s="390" t="s">
        <v>184</v>
      </c>
      <c r="B44" s="1675">
        <v>2.1357180413737752E-2</v>
      </c>
      <c r="C44" s="1676">
        <v>9.3624794086274825E-3</v>
      </c>
      <c r="D44" s="1677">
        <v>1.922601210015069E-2</v>
      </c>
      <c r="E44" s="336" t="s">
        <v>758</v>
      </c>
      <c r="F44" s="338" t="s">
        <v>759</v>
      </c>
    </row>
    <row r="45" spans="1:6">
      <c r="A45" s="390" t="s">
        <v>678</v>
      </c>
      <c r="B45" s="1675">
        <v>4.388461921813603E-2</v>
      </c>
      <c r="C45" s="1676">
        <v>1.3050109411171401E-2</v>
      </c>
      <c r="D45" s="1677">
        <v>2.2799486684907937E-2</v>
      </c>
      <c r="E45" s="336" t="s">
        <v>758</v>
      </c>
      <c r="F45" s="338" t="s">
        <v>760</v>
      </c>
    </row>
    <row r="46" spans="1:6">
      <c r="A46" s="390" t="s">
        <v>679</v>
      </c>
      <c r="B46" s="1675">
        <v>2.5853340051656089</v>
      </c>
      <c r="C46" s="1676">
        <v>4.9869260710382628</v>
      </c>
      <c r="D46" s="1677">
        <v>2.3638963338714274</v>
      </c>
      <c r="E46" s="336" t="s">
        <v>761</v>
      </c>
      <c r="F46" s="338" t="s">
        <v>762</v>
      </c>
    </row>
    <row r="47" spans="1:6">
      <c r="A47" s="390" t="s">
        <v>680</v>
      </c>
      <c r="B47" s="1675">
        <v>1.2581958271902798</v>
      </c>
      <c r="C47" s="1676">
        <v>3.5777472189217692</v>
      </c>
      <c r="D47" s="1677">
        <v>1.9933913489639357</v>
      </c>
      <c r="E47" s="336" t="s">
        <v>763</v>
      </c>
      <c r="F47" s="338" t="s">
        <v>764</v>
      </c>
    </row>
    <row r="48" spans="1:6">
      <c r="A48" s="390" t="s">
        <v>536</v>
      </c>
      <c r="B48" s="393">
        <v>55</v>
      </c>
      <c r="C48" s="385">
        <v>44</v>
      </c>
      <c r="D48" s="394">
        <v>45</v>
      </c>
      <c r="E48" s="393">
        <v>1</v>
      </c>
      <c r="F48" s="394">
        <v>-10</v>
      </c>
    </row>
    <row r="49" spans="1:6">
      <c r="A49" s="390" t="s">
        <v>541</v>
      </c>
      <c r="B49" s="393">
        <v>850</v>
      </c>
      <c r="C49" s="385">
        <v>1011</v>
      </c>
      <c r="D49" s="394">
        <v>1078</v>
      </c>
      <c r="E49" s="393">
        <v>67</v>
      </c>
      <c r="F49" s="394">
        <v>228</v>
      </c>
    </row>
    <row r="50" spans="1:6">
      <c r="A50" s="390" t="s">
        <v>537</v>
      </c>
      <c r="B50" s="393">
        <v>310</v>
      </c>
      <c r="C50" s="385">
        <v>310</v>
      </c>
      <c r="D50" s="394">
        <v>310</v>
      </c>
      <c r="E50" s="393">
        <v>0</v>
      </c>
      <c r="F50" s="394">
        <v>0</v>
      </c>
    </row>
    <row r="51" spans="1:6" ht="15" thickBot="1">
      <c r="A51" s="403" t="s">
        <v>94</v>
      </c>
      <c r="B51" s="1678">
        <v>1618</v>
      </c>
      <c r="C51" s="1679">
        <v>1568</v>
      </c>
      <c r="D51" s="1680">
        <v>1586</v>
      </c>
      <c r="E51" s="406">
        <v>18</v>
      </c>
      <c r="F51" s="407">
        <v>-32</v>
      </c>
    </row>
    <row r="52" spans="1:6">
      <c r="A52" s="570"/>
      <c r="B52" s="794"/>
    </row>
    <row r="53" spans="1:6">
      <c r="A53" s="1008"/>
      <c r="B53" s="1008"/>
      <c r="C53" s="1008"/>
      <c r="D53" s="1008"/>
      <c r="E53" s="1008"/>
      <c r="F53" s="1008"/>
    </row>
  </sheetData>
  <mergeCells count="6">
    <mergeCell ref="B30:D30"/>
    <mergeCell ref="E30:F30"/>
    <mergeCell ref="A2:F2"/>
    <mergeCell ref="A1:F1"/>
    <mergeCell ref="B4:D4"/>
    <mergeCell ref="E4:F4"/>
  </mergeCells>
  <hyperlinks>
    <hyperlink ref="A3" location="Index!A1" display="Back to index" xr:uid="{2BD83041-261C-4BD4-8E52-302DF08FCE02}"/>
  </hyperlink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0192C2-BE1D-B144-816E-A15D8B2989BE}">
  <sheetPr>
    <tabColor theme="2" tint="-9.9978637043366805E-2"/>
  </sheetPr>
  <dimension ref="A1:F52"/>
  <sheetViews>
    <sheetView showGridLines="0" zoomScale="60" zoomScaleNormal="60" workbookViewId="0">
      <selection activeCell="L31" sqref="L31"/>
    </sheetView>
  </sheetViews>
  <sheetFormatPr baseColWidth="10" defaultColWidth="11.42578125" defaultRowHeight="14.25"/>
  <cols>
    <col min="1" max="1" width="74.140625" style="282" customWidth="1"/>
    <col min="2" max="2" width="14.7109375" style="282" customWidth="1"/>
    <col min="3" max="3" width="15.28515625" style="282" customWidth="1"/>
    <col min="4" max="4" width="15.5703125" style="282" customWidth="1"/>
    <col min="5" max="16384" width="11.42578125" style="282"/>
  </cols>
  <sheetData>
    <row r="1" spans="1:6" ht="15">
      <c r="A1" s="1910" t="s">
        <v>765</v>
      </c>
      <c r="B1" s="1910"/>
      <c r="C1" s="1910"/>
      <c r="D1" s="1910"/>
      <c r="E1" s="1910"/>
      <c r="F1" s="1910"/>
    </row>
    <row r="2" spans="1:6" ht="15">
      <c r="A2" s="1910" t="s">
        <v>582</v>
      </c>
      <c r="B2" s="1910"/>
      <c r="C2" s="1910"/>
      <c r="D2" s="1910"/>
      <c r="E2" s="1910"/>
      <c r="F2" s="1910"/>
    </row>
    <row r="3" spans="1:6" ht="15" thickBot="1">
      <c r="A3" s="408" t="s">
        <v>9</v>
      </c>
      <c r="B3" s="345"/>
      <c r="C3" s="345"/>
      <c r="D3" s="345"/>
      <c r="E3" s="439"/>
      <c r="F3" s="439"/>
    </row>
    <row r="4" spans="1:6" ht="15">
      <c r="A4" s="344"/>
      <c r="B4" s="1963" t="s">
        <v>164</v>
      </c>
      <c r="C4" s="1989"/>
      <c r="D4" s="1964"/>
      <c r="E4" s="1963" t="s">
        <v>7</v>
      </c>
      <c r="F4" s="1964"/>
    </row>
    <row r="5" spans="1:6" ht="15.75" thickBot="1">
      <c r="A5" s="345"/>
      <c r="B5" s="982" t="s">
        <v>145</v>
      </c>
      <c r="C5" s="983" t="s">
        <v>146</v>
      </c>
      <c r="D5" s="984" t="s">
        <v>144</v>
      </c>
      <c r="E5" s="210" t="s">
        <v>13</v>
      </c>
      <c r="F5" s="216" t="s">
        <v>14</v>
      </c>
    </row>
    <row r="6" spans="1:6" ht="15">
      <c r="A6" s="564" t="s">
        <v>583</v>
      </c>
      <c r="B6" s="352"/>
      <c r="C6" s="353"/>
      <c r="D6" s="354"/>
      <c r="E6" s="440"/>
      <c r="F6" s="441"/>
    </row>
    <row r="7" spans="1:6">
      <c r="A7" s="400" t="s">
        <v>217</v>
      </c>
      <c r="B7" s="367">
        <v>1373259.3770399999</v>
      </c>
      <c r="C7" s="442">
        <v>1107338.78568</v>
      </c>
      <c r="D7" s="358">
        <v>1400084.6195499999</v>
      </c>
      <c r="E7" s="443">
        <v>0.26436880713992972</v>
      </c>
      <c r="F7" s="360">
        <v>1.9533995513520974E-2</v>
      </c>
    </row>
    <row r="8" spans="1:6">
      <c r="A8" s="400" t="s">
        <v>270</v>
      </c>
      <c r="B8" s="367">
        <v>1528707.65325</v>
      </c>
      <c r="C8" s="442">
        <v>1591562.2021900001</v>
      </c>
      <c r="D8" s="358">
        <v>1746228.3288199999</v>
      </c>
      <c r="E8" s="443">
        <v>9.7178813631775274E-2</v>
      </c>
      <c r="F8" s="360">
        <v>0.14229056491445946</v>
      </c>
    </row>
    <row r="9" spans="1:6" ht="15">
      <c r="A9" s="334" t="s">
        <v>162</v>
      </c>
      <c r="B9" s="392">
        <v>12990370.37152</v>
      </c>
      <c r="C9" s="444">
        <v>13512891.971789999</v>
      </c>
      <c r="D9" s="363">
        <v>13983905.464329999</v>
      </c>
      <c r="E9" s="445">
        <v>3.485660164554738E-2</v>
      </c>
      <c r="F9" s="365">
        <v>7.6482430015099467E-2</v>
      </c>
    </row>
    <row r="10" spans="1:6">
      <c r="A10" s="446" t="s">
        <v>593</v>
      </c>
      <c r="B10" s="367">
        <v>11724304.623569999</v>
      </c>
      <c r="C10" s="442">
        <v>12544853.189819999</v>
      </c>
      <c r="D10" s="358">
        <v>12965841.34193</v>
      </c>
      <c r="E10" s="443">
        <v>3.3558635221943245E-2</v>
      </c>
      <c r="F10" s="360">
        <v>0.10589427332552193</v>
      </c>
    </row>
    <row r="11" spans="1:6">
      <c r="A11" s="446" t="s">
        <v>595</v>
      </c>
      <c r="B11" s="367">
        <v>1187277.10348</v>
      </c>
      <c r="C11" s="442">
        <v>905081.86082000006</v>
      </c>
      <c r="D11" s="358">
        <v>951029.47898999997</v>
      </c>
      <c r="E11" s="443">
        <v>5.0766256798442155E-2</v>
      </c>
      <c r="F11" s="360">
        <v>-0.19898271751180929</v>
      </c>
    </row>
    <row r="12" spans="1:6">
      <c r="A12" s="446" t="s">
        <v>742</v>
      </c>
      <c r="B12" s="367">
        <v>78788.644469999999</v>
      </c>
      <c r="C12" s="442">
        <v>62956.921150000002</v>
      </c>
      <c r="D12" s="358">
        <v>67034.64340999999</v>
      </c>
      <c r="E12" s="443">
        <v>6.4770039346182084E-2</v>
      </c>
      <c r="F12" s="360">
        <v>-0.14918394825888304</v>
      </c>
    </row>
    <row r="13" spans="1:6">
      <c r="A13" s="446" t="s">
        <v>178</v>
      </c>
      <c r="B13" s="367">
        <v>-1862738.87796</v>
      </c>
      <c r="C13" s="442">
        <v>-1145702.00627</v>
      </c>
      <c r="D13" s="358">
        <v>-1146067.1571900002</v>
      </c>
      <c r="E13" s="443">
        <v>3.1871369518587933E-4</v>
      </c>
      <c r="F13" s="360">
        <v>-0.38474084008751197</v>
      </c>
    </row>
    <row r="14" spans="1:6" ht="15">
      <c r="A14" s="568" t="s">
        <v>743</v>
      </c>
      <c r="B14" s="392">
        <v>11127631.493559999</v>
      </c>
      <c r="C14" s="444">
        <v>12367189.965519998</v>
      </c>
      <c r="D14" s="363">
        <v>12837838.307139998</v>
      </c>
      <c r="E14" s="445">
        <v>3.805620702295176E-2</v>
      </c>
      <c r="F14" s="365">
        <v>0.1536901014892309</v>
      </c>
    </row>
    <row r="15" spans="1:6">
      <c r="A15" s="433" t="s">
        <v>744</v>
      </c>
      <c r="B15" s="367">
        <v>151052.19391</v>
      </c>
      <c r="C15" s="442">
        <v>144236.69427000001</v>
      </c>
      <c r="D15" s="358">
        <v>139875.18111</v>
      </c>
      <c r="E15" s="443">
        <v>-3.0238582366811539E-2</v>
      </c>
      <c r="F15" s="360">
        <v>-7.3994375789467104E-2</v>
      </c>
    </row>
    <row r="16" spans="1:6">
      <c r="A16" s="433" t="s">
        <v>646</v>
      </c>
      <c r="B16" s="367">
        <v>1120806.831250001</v>
      </c>
      <c r="C16" s="442">
        <v>952302.70907000103</v>
      </c>
      <c r="D16" s="358">
        <v>854943.93590000318</v>
      </c>
      <c r="E16" s="443">
        <v>-0.10223511100275706</v>
      </c>
      <c r="F16" s="360">
        <v>-0.23720670497117613</v>
      </c>
    </row>
    <row r="17" spans="1:6" ht="15">
      <c r="A17" s="565" t="s">
        <v>745</v>
      </c>
      <c r="B17" s="392">
        <v>15301457.549010001</v>
      </c>
      <c r="C17" s="444">
        <v>16162630.356729999</v>
      </c>
      <c r="D17" s="363">
        <v>16978970.37252</v>
      </c>
      <c r="E17" s="445">
        <v>5.0507868940409262E-2</v>
      </c>
      <c r="F17" s="365">
        <v>0.1096309170637495</v>
      </c>
    </row>
    <row r="18" spans="1:6" ht="15">
      <c r="A18" s="565"/>
      <c r="B18" s="447"/>
      <c r="C18" s="374"/>
      <c r="D18" s="377"/>
      <c r="E18" s="445"/>
      <c r="F18" s="365"/>
    </row>
    <row r="19" spans="1:6" ht="15">
      <c r="A19" s="568" t="s">
        <v>647</v>
      </c>
      <c r="B19" s="447"/>
      <c r="C19" s="374"/>
      <c r="D19" s="377"/>
      <c r="E19" s="443"/>
      <c r="F19" s="365"/>
    </row>
    <row r="20" spans="1:6">
      <c r="A20" s="318" t="s">
        <v>28</v>
      </c>
      <c r="B20" s="367">
        <v>8371899.9647200005</v>
      </c>
      <c r="C20" s="357">
        <v>8426058.1418900006</v>
      </c>
      <c r="D20" s="358">
        <v>8782960.1915499996</v>
      </c>
      <c r="E20" s="443">
        <v>4.2356941247018831E-2</v>
      </c>
      <c r="F20" s="360">
        <v>4.9099992661432612E-2</v>
      </c>
    </row>
    <row r="21" spans="1:6">
      <c r="A21" s="318" t="s">
        <v>228</v>
      </c>
      <c r="B21" s="367">
        <v>1423122.17356</v>
      </c>
      <c r="C21" s="357">
        <v>2413663.0269400002</v>
      </c>
      <c r="D21" s="358">
        <v>2952091.6484699999</v>
      </c>
      <c r="E21" s="443">
        <v>0.22307530733178194</v>
      </c>
      <c r="F21" s="360">
        <v>1.0743768197253356</v>
      </c>
    </row>
    <row r="22" spans="1:6">
      <c r="A22" s="318" t="s">
        <v>746</v>
      </c>
      <c r="B22" s="367">
        <v>290524.04164000001</v>
      </c>
      <c r="C22" s="357">
        <v>188309.53330000001</v>
      </c>
      <c r="D22" s="358">
        <v>256701.23897999999</v>
      </c>
      <c r="E22" s="443">
        <v>0.3631876967749883</v>
      </c>
      <c r="F22" s="360">
        <v>-0.11641997842612695</v>
      </c>
    </row>
    <row r="23" spans="1:6">
      <c r="A23" s="318" t="s">
        <v>627</v>
      </c>
      <c r="B23" s="367">
        <v>3096616.0378199993</v>
      </c>
      <c r="C23" s="357">
        <v>2771810.3792200014</v>
      </c>
      <c r="D23" s="358">
        <v>2523135.6218500007</v>
      </c>
      <c r="E23" s="443">
        <v>-8.9715645498080088E-2</v>
      </c>
      <c r="F23" s="360">
        <v>-0.18519584248285614</v>
      </c>
    </row>
    <row r="24" spans="1:6" ht="15">
      <c r="A24" s="565" t="s">
        <v>747</v>
      </c>
      <c r="B24" s="392">
        <v>13182162.217739999</v>
      </c>
      <c r="C24" s="362">
        <v>13799841.081350001</v>
      </c>
      <c r="D24" s="363">
        <v>14514888.700850001</v>
      </c>
      <c r="E24" s="445">
        <v>5.1815641592160233E-2</v>
      </c>
      <c r="F24" s="365">
        <v>0.1011007497174079</v>
      </c>
    </row>
    <row r="25" spans="1:6" ht="15">
      <c r="A25" s="391"/>
      <c r="B25" s="447"/>
      <c r="C25" s="374"/>
      <c r="D25" s="377"/>
      <c r="E25" s="443"/>
      <c r="F25" s="365"/>
    </row>
    <row r="26" spans="1:6" ht="15">
      <c r="A26" s="334" t="s">
        <v>29</v>
      </c>
      <c r="B26" s="392">
        <v>2119295.3312999997</v>
      </c>
      <c r="C26" s="362">
        <v>2362789.2753600003</v>
      </c>
      <c r="D26" s="363">
        <v>2464081.6717300001</v>
      </c>
      <c r="E26" s="445">
        <v>4.2869839230401441E-2</v>
      </c>
      <c r="F26" s="365">
        <v>0.1626891426304915</v>
      </c>
    </row>
    <row r="27" spans="1:6" ht="15">
      <c r="A27" s="318"/>
      <c r="B27" s="447"/>
      <c r="C27" s="374"/>
      <c r="D27" s="377"/>
      <c r="E27" s="443"/>
      <c r="F27" s="365"/>
    </row>
    <row r="28" spans="1:6" ht="15.75" thickBot="1">
      <c r="A28" s="448" t="s">
        <v>748</v>
      </c>
      <c r="B28" s="396">
        <v>15301457.549039999</v>
      </c>
      <c r="C28" s="380">
        <v>16162630.356710002</v>
      </c>
      <c r="D28" s="381">
        <v>16978970.372579999</v>
      </c>
      <c r="E28" s="449">
        <v>5.0507868945421253E-2</v>
      </c>
      <c r="F28" s="383">
        <v>0.10963091706549521</v>
      </c>
    </row>
    <row r="29" spans="1:6" ht="15.75" thickBot="1">
      <c r="A29" s="566"/>
      <c r="B29" s="374"/>
      <c r="C29" s="374"/>
      <c r="D29" s="374"/>
      <c r="E29" s="374"/>
      <c r="F29" s="374"/>
    </row>
    <row r="30" spans="1:6" ht="15">
      <c r="A30" s="566"/>
      <c r="B30" s="1963" t="s">
        <v>6</v>
      </c>
      <c r="C30" s="1989"/>
      <c r="D30" s="1964"/>
      <c r="E30" s="1963" t="s">
        <v>7</v>
      </c>
      <c r="F30" s="1964"/>
    </row>
    <row r="31" spans="1:6" ht="15.75" thickBot="1">
      <c r="A31" s="386"/>
      <c r="B31" s="349" t="s">
        <v>10</v>
      </c>
      <c r="C31" s="450" t="s">
        <v>11</v>
      </c>
      <c r="D31" s="350" t="s">
        <v>12</v>
      </c>
      <c r="E31" s="451" t="s">
        <v>13</v>
      </c>
      <c r="F31" s="452" t="s">
        <v>14</v>
      </c>
    </row>
    <row r="32" spans="1:6">
      <c r="A32" s="387" t="s">
        <v>564</v>
      </c>
      <c r="B32" s="453">
        <v>403407.33963999996</v>
      </c>
      <c r="C32" s="454">
        <v>505000.61523</v>
      </c>
      <c r="D32" s="455">
        <v>512222.24398999999</v>
      </c>
      <c r="E32" s="456">
        <v>1.430023754864318E-2</v>
      </c>
      <c r="F32" s="389">
        <v>0.26973952543130797</v>
      </c>
    </row>
    <row r="33" spans="1:6">
      <c r="A33" s="390" t="s">
        <v>749</v>
      </c>
      <c r="B33" s="457">
        <v>-138718.10008999999</v>
      </c>
      <c r="C33" s="458">
        <v>-40057.624650000034</v>
      </c>
      <c r="D33" s="459">
        <v>-105337.00797000001</v>
      </c>
      <c r="E33" s="443">
        <v>1.6296369015979564</v>
      </c>
      <c r="F33" s="360">
        <v>-0.24063977302415773</v>
      </c>
    </row>
    <row r="34" spans="1:6" ht="15">
      <c r="A34" s="391" t="s">
        <v>750</v>
      </c>
      <c r="B34" s="460">
        <v>264689.23954999994</v>
      </c>
      <c r="C34" s="461">
        <v>464942.99057999998</v>
      </c>
      <c r="D34" s="462">
        <v>406885.23601999995</v>
      </c>
      <c r="E34" s="445">
        <v>-0.12487069541058149</v>
      </c>
      <c r="F34" s="365">
        <v>0.53721865200016605</v>
      </c>
    </row>
    <row r="35" spans="1:6">
      <c r="A35" s="390" t="s">
        <v>591</v>
      </c>
      <c r="B35" s="457">
        <v>28338.855909999998</v>
      </c>
      <c r="C35" s="458">
        <v>31668.342099999994</v>
      </c>
      <c r="D35" s="459">
        <v>30619.59057</v>
      </c>
      <c r="E35" s="443">
        <v>-3.3116717215202596E-2</v>
      </c>
      <c r="F35" s="360">
        <v>8.0480830533288916E-2</v>
      </c>
    </row>
    <row r="36" spans="1:6">
      <c r="A36" s="390" t="s">
        <v>611</v>
      </c>
      <c r="B36" s="457">
        <v>-268750.62601999997</v>
      </c>
      <c r="C36" s="458">
        <v>-314635.3137900001</v>
      </c>
      <c r="D36" s="459">
        <v>-288029.10668999999</v>
      </c>
      <c r="E36" s="443">
        <v>-8.4562049884070345E-2</v>
      </c>
      <c r="F36" s="360">
        <v>7.1733714467944631E-2</v>
      </c>
    </row>
    <row r="37" spans="1:6">
      <c r="A37" s="390" t="s">
        <v>751</v>
      </c>
      <c r="B37" s="118">
        <v>0</v>
      </c>
      <c r="C37" s="29">
        <v>0</v>
      </c>
      <c r="D37" s="29">
        <v>0</v>
      </c>
      <c r="E37" s="443">
        <v>0</v>
      </c>
      <c r="F37" s="360">
        <v>0</v>
      </c>
    </row>
    <row r="38" spans="1:6">
      <c r="A38" s="390" t="s">
        <v>752</v>
      </c>
      <c r="B38" s="457">
        <v>-10222.164429999999</v>
      </c>
      <c r="C38" s="458">
        <v>-62113.026509999989</v>
      </c>
      <c r="D38" s="459">
        <v>-46540.385409999995</v>
      </c>
      <c r="E38" s="443">
        <v>-0.25071457591094604</v>
      </c>
      <c r="F38" s="360">
        <v>3.5528895302655581</v>
      </c>
    </row>
    <row r="39" spans="1:6" ht="15.75" thickBot="1">
      <c r="A39" s="395" t="s">
        <v>665</v>
      </c>
      <c r="B39" s="463">
        <v>14055.305009999958</v>
      </c>
      <c r="C39" s="464">
        <v>119862.99237999989</v>
      </c>
      <c r="D39" s="465">
        <v>102935.33448999998</v>
      </c>
      <c r="E39" s="449">
        <v>-0.14122505665747442</v>
      </c>
      <c r="F39" s="383" t="s">
        <v>766</v>
      </c>
    </row>
    <row r="40" spans="1:6" ht="15.75" thickBot="1">
      <c r="A40" s="566"/>
      <c r="B40" s="386"/>
      <c r="C40" s="386"/>
      <c r="D40" s="386"/>
      <c r="E40" s="374"/>
      <c r="F40" s="374"/>
    </row>
    <row r="41" spans="1:6">
      <c r="A41" s="397" t="s">
        <v>753</v>
      </c>
      <c r="B41" s="868">
        <v>0.62003127373030309</v>
      </c>
      <c r="C41" s="869">
        <v>0.55566817489472264</v>
      </c>
      <c r="D41" s="869">
        <v>0.52986053880940809</v>
      </c>
      <c r="E41" s="398" t="s">
        <v>767</v>
      </c>
      <c r="F41" s="399" t="s">
        <v>442</v>
      </c>
    </row>
    <row r="42" spans="1:6">
      <c r="A42" s="469" t="s">
        <v>40</v>
      </c>
      <c r="B42" s="870">
        <v>2.6587204217911907E-2</v>
      </c>
      <c r="C42" s="871">
        <v>0.20822221296648458</v>
      </c>
      <c r="D42" s="871">
        <v>0.17055200626548972</v>
      </c>
      <c r="E42" s="336" t="s">
        <v>768</v>
      </c>
      <c r="F42" s="338" t="s">
        <v>769</v>
      </c>
    </row>
    <row r="43" spans="1:6">
      <c r="A43" s="466" t="s">
        <v>770</v>
      </c>
      <c r="B43" s="870">
        <v>2.5000000000000001E-2</v>
      </c>
      <c r="C43" s="871">
        <v>0.19746939496263388</v>
      </c>
      <c r="D43" s="871">
        <v>0.16277504828228406</v>
      </c>
      <c r="E43" s="336" t="s">
        <v>771</v>
      </c>
      <c r="F43" s="338" t="s">
        <v>772</v>
      </c>
    </row>
    <row r="44" spans="1:6">
      <c r="A44" s="400" t="s">
        <v>756</v>
      </c>
      <c r="B44" s="872">
        <v>1.5516633531531292</v>
      </c>
      <c r="C44" s="873">
        <v>1.6037026738055478</v>
      </c>
      <c r="D44" s="873">
        <v>1.592163138549094</v>
      </c>
      <c r="E44" s="336" t="s">
        <v>773</v>
      </c>
      <c r="F44" s="338" t="s">
        <v>774</v>
      </c>
    </row>
    <row r="45" spans="1:6">
      <c r="A45" s="390" t="s">
        <v>184</v>
      </c>
      <c r="B45" s="872">
        <v>9.1396709218004926E-2</v>
      </c>
      <c r="C45" s="873">
        <v>6.6979138345032399E-2</v>
      </c>
      <c r="D45" s="873">
        <v>6.8008860716047892E-2</v>
      </c>
      <c r="E45" s="336" t="s">
        <v>775</v>
      </c>
      <c r="F45" s="338" t="s">
        <v>776</v>
      </c>
    </row>
    <row r="46" spans="1:6">
      <c r="A46" s="390" t="s">
        <v>678</v>
      </c>
      <c r="B46" s="872">
        <v>9.746186688608309E-2</v>
      </c>
      <c r="C46" s="873">
        <v>7.1638164797802925E-2</v>
      </c>
      <c r="D46" s="873">
        <v>7.280256041467581E-2</v>
      </c>
      <c r="E46" s="336" t="s">
        <v>777</v>
      </c>
      <c r="F46" s="338" t="s">
        <v>778</v>
      </c>
    </row>
    <row r="47" spans="1:6">
      <c r="A47" s="390" t="s">
        <v>679</v>
      </c>
      <c r="B47" s="872">
        <v>1.5689167023436819</v>
      </c>
      <c r="C47" s="873">
        <v>1.2658545661626663</v>
      </c>
      <c r="D47" s="873">
        <v>1.2050805811057841</v>
      </c>
      <c r="E47" s="393" t="s">
        <v>779</v>
      </c>
      <c r="F47" s="394" t="s">
        <v>780</v>
      </c>
    </row>
    <row r="48" spans="1:6">
      <c r="A48" s="390" t="s">
        <v>680</v>
      </c>
      <c r="B48" s="872">
        <v>1.4712813145574206</v>
      </c>
      <c r="C48" s="873">
        <v>1.1835290358289652</v>
      </c>
      <c r="D48" s="873">
        <v>1.125731800162296</v>
      </c>
      <c r="E48" s="336" t="s">
        <v>781</v>
      </c>
      <c r="F48" s="338" t="s">
        <v>782</v>
      </c>
    </row>
    <row r="49" spans="1:6" ht="16.5">
      <c r="A49" s="390" t="s">
        <v>783</v>
      </c>
      <c r="B49" s="401">
        <v>317</v>
      </c>
      <c r="C49" s="402">
        <v>315</v>
      </c>
      <c r="D49" s="402">
        <v>310</v>
      </c>
      <c r="E49" s="336">
        <v>-5</v>
      </c>
      <c r="F49" s="338">
        <v>-7</v>
      </c>
    </row>
    <row r="50" spans="1:6" ht="15" thickBot="1">
      <c r="A50" s="403" t="s">
        <v>94</v>
      </c>
      <c r="B50" s="404">
        <v>10483</v>
      </c>
      <c r="C50" s="405">
        <v>9878</v>
      </c>
      <c r="D50" s="405">
        <v>9810</v>
      </c>
      <c r="E50" s="481">
        <v>-68</v>
      </c>
      <c r="F50" s="556">
        <v>-673</v>
      </c>
    </row>
    <row r="51" spans="1:6">
      <c r="A51" s="384"/>
      <c r="B51" s="384"/>
      <c r="C51" s="384"/>
      <c r="D51" s="384"/>
      <c r="E51" s="385"/>
      <c r="F51" s="385"/>
    </row>
    <row r="52" spans="1:6">
      <c r="A52" s="384" t="s">
        <v>784</v>
      </c>
      <c r="B52" s="467"/>
      <c r="C52" s="468"/>
      <c r="D52" s="468"/>
      <c r="E52" s="385"/>
      <c r="F52" s="385"/>
    </row>
  </sheetData>
  <mergeCells count="6">
    <mergeCell ref="B30:D30"/>
    <mergeCell ref="E30:F30"/>
    <mergeCell ref="A2:F2"/>
    <mergeCell ref="A1:F1"/>
    <mergeCell ref="B4:D4"/>
    <mergeCell ref="E4:F4"/>
  </mergeCells>
  <hyperlinks>
    <hyperlink ref="A3" location="Index!A1" display="Back to index" xr:uid="{2085FAB6-1F5B-4FB2-858F-8DEB9197EBDA}"/>
  </hyperlink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57025-115C-9847-AAD6-1C8AD7A0D2D0}">
  <sheetPr>
    <tabColor theme="2" tint="-9.9978637043366805E-2"/>
  </sheetPr>
  <dimension ref="A1:G58"/>
  <sheetViews>
    <sheetView showGridLines="0" topLeftCell="A32" zoomScale="65" zoomScaleNormal="60" workbookViewId="0">
      <selection activeCell="I24" sqref="I24"/>
    </sheetView>
  </sheetViews>
  <sheetFormatPr baseColWidth="10" defaultColWidth="11.42578125" defaultRowHeight="14.25"/>
  <cols>
    <col min="1" max="1" width="55.28515625" style="581" customWidth="1"/>
    <col min="2" max="2" width="13" style="581" customWidth="1"/>
    <col min="3" max="3" width="14.140625" style="581" customWidth="1"/>
    <col min="4" max="4" width="9.140625" style="581" bestFit="1" customWidth="1"/>
    <col min="5" max="6" width="14.140625" style="581" bestFit="1" customWidth="1"/>
    <col min="7" max="16384" width="11.42578125" style="581"/>
  </cols>
  <sheetData>
    <row r="1" spans="1:6" s="573" customFormat="1" ht="15">
      <c r="A1" s="572"/>
      <c r="B1" s="1998" t="s">
        <v>6</v>
      </c>
      <c r="C1" s="1999"/>
      <c r="D1" s="2000"/>
      <c r="E1" s="2001" t="s">
        <v>7</v>
      </c>
      <c r="F1" s="2002"/>
    </row>
    <row r="2" spans="1:6" s="573" customFormat="1" ht="15.75" thickBot="1">
      <c r="A2" s="574" t="s">
        <v>9</v>
      </c>
      <c r="B2" s="349" t="s">
        <v>10</v>
      </c>
      <c r="C2" s="450" t="s">
        <v>11</v>
      </c>
      <c r="D2" s="350" t="s">
        <v>12</v>
      </c>
      <c r="E2" s="451" t="s">
        <v>13</v>
      </c>
      <c r="F2" s="452" t="s">
        <v>14</v>
      </c>
    </row>
    <row r="3" spans="1:6">
      <c r="A3" s="577" t="s">
        <v>785</v>
      </c>
      <c r="B3" s="1659">
        <v>97600.172299999991</v>
      </c>
      <c r="C3" s="1660">
        <v>89170.293459999986</v>
      </c>
      <c r="D3" s="1661">
        <v>93191.853839999996</v>
      </c>
      <c r="E3" s="578">
        <v>4.5099777335643854E-2</v>
      </c>
      <c r="F3" s="579">
        <v>-4.5167117599442919E-2</v>
      </c>
    </row>
    <row r="4" spans="1:6">
      <c r="A4" s="577" t="s">
        <v>786</v>
      </c>
      <c r="B4" s="1658">
        <v>-38877.596210000003</v>
      </c>
      <c r="C4" s="1662">
        <v>-46757.367330000008</v>
      </c>
      <c r="D4" s="1663">
        <v>-43799.768930000006</v>
      </c>
      <c r="E4" s="582">
        <v>-6.3254168677336464E-2</v>
      </c>
      <c r="F4" s="583">
        <v>0.12660692017614839</v>
      </c>
    </row>
    <row r="5" spans="1:6">
      <c r="A5" s="577" t="s">
        <v>693</v>
      </c>
      <c r="B5" s="1658">
        <v>-5923.2867200000001</v>
      </c>
      <c r="C5" s="1662">
        <v>-6144.0022200000003</v>
      </c>
      <c r="D5" s="1663">
        <v>-6214.5504300000002</v>
      </c>
      <c r="E5" s="582">
        <v>1.1482451905754587E-2</v>
      </c>
      <c r="F5" s="583">
        <v>4.9172650889335978E-2</v>
      </c>
    </row>
    <row r="6" spans="1:6" ht="15">
      <c r="A6" s="584" t="s">
        <v>661</v>
      </c>
      <c r="B6" s="1666">
        <v>52799.289369999984</v>
      </c>
      <c r="C6" s="1667">
        <v>36268.923909999976</v>
      </c>
      <c r="D6" s="1668">
        <v>43177.534479999988</v>
      </c>
      <c r="E6" s="585">
        <v>0.19048292105780362</v>
      </c>
      <c r="F6" s="586">
        <v>-0.18223265890140894</v>
      </c>
    </row>
    <row r="7" spans="1:6">
      <c r="A7" s="577" t="s">
        <v>890</v>
      </c>
      <c r="B7" s="1658">
        <v>-1554.0048700000002</v>
      </c>
      <c r="C7" s="1662">
        <v>10406.361750000002</v>
      </c>
      <c r="D7" s="1663">
        <v>-4132.7082199999986</v>
      </c>
      <c r="E7" s="582">
        <v>-1.3971328615402014</v>
      </c>
      <c r="F7" s="583">
        <v>1.6593920648395382</v>
      </c>
    </row>
    <row r="8" spans="1:6">
      <c r="A8" s="577" t="s">
        <v>22</v>
      </c>
      <c r="B8" s="1658">
        <v>-16227.393390000001</v>
      </c>
      <c r="C8" s="1662">
        <v>-10400.242310000005</v>
      </c>
      <c r="D8" s="1663">
        <v>-13193.984420000001</v>
      </c>
      <c r="E8" s="582">
        <v>0.26862279038573611</v>
      </c>
      <c r="F8" s="583">
        <v>-0.18693137567425422</v>
      </c>
    </row>
    <row r="9" spans="1:6" ht="15">
      <c r="A9" s="584" t="s">
        <v>787</v>
      </c>
      <c r="B9" s="1666">
        <v>35017.891109999982</v>
      </c>
      <c r="C9" s="1667">
        <v>36275.043349999978</v>
      </c>
      <c r="D9" s="1668">
        <v>25850.841839999986</v>
      </c>
      <c r="E9" s="585">
        <v>-0.28736565272774506</v>
      </c>
      <c r="F9" s="586">
        <v>-0.26178187718969126</v>
      </c>
    </row>
    <row r="10" spans="1:6">
      <c r="A10" s="577" t="s">
        <v>788</v>
      </c>
      <c r="B10" s="1658">
        <v>-422.22811999999999</v>
      </c>
      <c r="C10" s="1662">
        <v>-812.06346000000008</v>
      </c>
      <c r="D10" s="1663">
        <v>-1416.3808999999999</v>
      </c>
      <c r="E10" s="582">
        <v>0.74417514118908845</v>
      </c>
      <c r="F10" s="583">
        <v>2.354539484485306</v>
      </c>
    </row>
    <row r="11" spans="1:6" ht="15.75" thickBot="1">
      <c r="A11" s="587" t="s">
        <v>789</v>
      </c>
      <c r="B11" s="1666">
        <v>34595.662989999983</v>
      </c>
      <c r="C11" s="1667">
        <v>35462.979889999981</v>
      </c>
      <c r="D11" s="1668">
        <v>24434.460939999986</v>
      </c>
      <c r="E11" s="585">
        <v>-0.31098680889785768</v>
      </c>
      <c r="F11" s="586">
        <v>-0.29371317592430979</v>
      </c>
    </row>
    <row r="12" spans="1:6" ht="18" thickBot="1">
      <c r="A12" s="588" t="s">
        <v>790</v>
      </c>
      <c r="B12" s="1664">
        <v>0.21290000000000001</v>
      </c>
      <c r="C12" s="1664">
        <v>0.25476599678008294</v>
      </c>
      <c r="D12" s="1665">
        <v>0.19815132064864491</v>
      </c>
      <c r="E12" s="589" t="s">
        <v>791</v>
      </c>
      <c r="F12" s="590" t="s">
        <v>792</v>
      </c>
    </row>
    <row r="13" spans="1:6" s="1744" customFormat="1" ht="15">
      <c r="A13" s="1562" t="s">
        <v>889</v>
      </c>
    </row>
    <row r="14" spans="1:6" ht="15">
      <c r="A14" s="1562" t="s">
        <v>793</v>
      </c>
      <c r="B14" s="591"/>
      <c r="C14" s="591"/>
      <c r="D14" s="591"/>
      <c r="E14" s="592"/>
      <c r="F14" s="592"/>
    </row>
    <row r="15" spans="1:6" ht="15">
      <c r="B15" s="594"/>
      <c r="C15" s="595"/>
      <c r="D15" s="595"/>
      <c r="E15" s="592"/>
      <c r="F15" s="592"/>
    </row>
    <row r="16" spans="1:6" ht="26.25" customHeight="1" thickBot="1">
      <c r="A16" s="596"/>
      <c r="B16" s="597"/>
      <c r="C16" s="597"/>
      <c r="D16" s="597"/>
      <c r="E16" s="597"/>
      <c r="F16" s="597"/>
    </row>
    <row r="17" spans="1:6" ht="15">
      <c r="A17" s="598"/>
      <c r="B17" s="1998" t="s">
        <v>6</v>
      </c>
      <c r="C17" s="1999"/>
      <c r="D17" s="2000"/>
      <c r="E17" s="2003" t="s">
        <v>7</v>
      </c>
      <c r="F17" s="2002"/>
    </row>
    <row r="18" spans="1:6" ht="15.75" thickBot="1">
      <c r="A18" s="599"/>
      <c r="B18" s="349" t="s">
        <v>10</v>
      </c>
      <c r="C18" s="450" t="s">
        <v>11</v>
      </c>
      <c r="D18" s="350" t="s">
        <v>12</v>
      </c>
      <c r="E18" s="575" t="s">
        <v>13</v>
      </c>
      <c r="F18" s="576" t="s">
        <v>14</v>
      </c>
    </row>
    <row r="19" spans="1:6">
      <c r="A19" s="600" t="s">
        <v>745</v>
      </c>
      <c r="B19" s="580">
        <v>1016649.9884699999</v>
      </c>
      <c r="C19" s="580">
        <v>839772.25737000001</v>
      </c>
      <c r="D19" s="476">
        <v>872172.71876000008</v>
      </c>
      <c r="E19" s="601">
        <v>3.8582438399991759E-2</v>
      </c>
      <c r="F19" s="579">
        <v>-0.14211112118087943</v>
      </c>
    </row>
    <row r="20" spans="1:6">
      <c r="A20" s="602" t="s">
        <v>747</v>
      </c>
      <c r="B20" s="580">
        <v>416932.53215000004</v>
      </c>
      <c r="C20" s="580">
        <v>265185.40476</v>
      </c>
      <c r="D20" s="476">
        <v>460278.70382000005</v>
      </c>
      <c r="E20" s="603">
        <v>0.73568641244251265</v>
      </c>
      <c r="F20" s="583">
        <v>0.10396447465127356</v>
      </c>
    </row>
    <row r="21" spans="1:6" ht="15" thickBot="1">
      <c r="A21" s="604" t="s">
        <v>794</v>
      </c>
      <c r="B21" s="605">
        <v>599717.45635999995</v>
      </c>
      <c r="C21" s="605">
        <v>574586.85274999996</v>
      </c>
      <c r="D21" s="606">
        <v>411894.01893999998</v>
      </c>
      <c r="E21" s="607">
        <v>-0.28314750508359943</v>
      </c>
      <c r="F21" s="608">
        <v>-0.31318654381014521</v>
      </c>
    </row>
    <row r="22" spans="1:6">
      <c r="B22" s="609"/>
      <c r="C22" s="609"/>
      <c r="D22" s="609"/>
      <c r="E22" s="610"/>
      <c r="F22" s="610"/>
    </row>
    <row r="23" spans="1:6">
      <c r="B23" s="609"/>
      <c r="C23" s="609"/>
      <c r="D23" s="609"/>
      <c r="E23" s="610"/>
      <c r="F23" s="610"/>
    </row>
    <row r="25" spans="1:6" ht="15.75" thickBot="1">
      <c r="B25" s="611"/>
      <c r="C25" s="593"/>
      <c r="D25" s="593"/>
      <c r="E25" s="593"/>
    </row>
    <row r="26" spans="1:6" ht="15.75" thickBot="1">
      <c r="A26" s="612" t="s">
        <v>795</v>
      </c>
      <c r="B26" s="613" t="s">
        <v>146</v>
      </c>
      <c r="C26" s="614" t="s">
        <v>796</v>
      </c>
      <c r="D26" s="613" t="s">
        <v>144</v>
      </c>
      <c r="E26" s="614" t="s">
        <v>796</v>
      </c>
    </row>
    <row r="27" spans="1:6">
      <c r="A27" s="602" t="s">
        <v>797</v>
      </c>
      <c r="B27" s="615">
        <v>1277.4508548414001</v>
      </c>
      <c r="C27" s="616">
        <v>3.1836992814959018E-2</v>
      </c>
      <c r="D27" s="615">
        <v>1239.8523947936001</v>
      </c>
      <c r="E27" s="616">
        <v>3.1380867079713513E-2</v>
      </c>
    </row>
    <row r="28" spans="1:6">
      <c r="A28" s="602" t="s">
        <v>798</v>
      </c>
      <c r="B28" s="617">
        <v>6286.0093057963995</v>
      </c>
      <c r="C28" s="616">
        <v>0.15666170823319231</v>
      </c>
      <c r="D28" s="617">
        <v>5959.7106126413</v>
      </c>
      <c r="E28" s="616">
        <v>0.15084125122812561</v>
      </c>
    </row>
    <row r="29" spans="1:6">
      <c r="A29" s="602" t="s">
        <v>799</v>
      </c>
      <c r="B29" s="617">
        <v>27836.004077100697</v>
      </c>
      <c r="C29" s="616">
        <v>0.69373679499384855</v>
      </c>
      <c r="D29" s="617">
        <v>27386.747522925103</v>
      </c>
      <c r="E29" s="616">
        <v>0.69316306309643794</v>
      </c>
    </row>
    <row r="30" spans="1:6" ht="15" thickBot="1">
      <c r="A30" s="602" t="s">
        <v>800</v>
      </c>
      <c r="B30" s="617">
        <v>4725.269347060801</v>
      </c>
      <c r="C30" s="616">
        <v>0.11776450395800023</v>
      </c>
      <c r="D30" s="617">
        <v>4923.5089926039</v>
      </c>
      <c r="E30" s="616">
        <v>0.12461481859572296</v>
      </c>
    </row>
    <row r="31" spans="1:6" ht="15" thickBot="1">
      <c r="A31" s="618" t="s">
        <v>801</v>
      </c>
      <c r="B31" s="619">
        <v>40124.733584799294</v>
      </c>
      <c r="C31" s="874">
        <v>1.0000000000000002</v>
      </c>
      <c r="D31" s="619">
        <v>39509.819522963902</v>
      </c>
      <c r="E31" s="874">
        <v>1</v>
      </c>
    </row>
    <row r="32" spans="1:6">
      <c r="A32" s="610"/>
      <c r="B32" s="615"/>
      <c r="C32" s="620"/>
      <c r="D32" s="615"/>
      <c r="E32" s="620"/>
    </row>
    <row r="33" spans="1:7">
      <c r="A33" s="610" t="s">
        <v>802</v>
      </c>
      <c r="B33" s="610"/>
      <c r="C33" s="610"/>
      <c r="D33" s="610"/>
      <c r="E33" s="610"/>
    </row>
    <row r="34" spans="1:7">
      <c r="A34" s="610"/>
      <c r="B34" s="610"/>
      <c r="C34" s="610"/>
      <c r="D34" s="610"/>
      <c r="E34" s="610"/>
    </row>
    <row r="36" spans="1:7" ht="15.75" thickBot="1">
      <c r="A36" s="621" t="s">
        <v>803</v>
      </c>
      <c r="B36" s="593"/>
      <c r="C36" s="593"/>
    </row>
    <row r="37" spans="1:7" ht="28.35" customHeight="1" thickBot="1">
      <c r="A37" s="621"/>
      <c r="B37" s="622" t="s">
        <v>804</v>
      </c>
      <c r="C37" s="622" t="s">
        <v>805</v>
      </c>
    </row>
    <row r="38" spans="1:7">
      <c r="A38" s="600" t="s">
        <v>797</v>
      </c>
      <c r="B38" s="623">
        <v>7.3439999999999998E-3</v>
      </c>
      <c r="C38" s="623">
        <v>1.2187999999999999E-2</v>
      </c>
    </row>
    <row r="39" spans="1:7">
      <c r="A39" s="602" t="s">
        <v>798</v>
      </c>
      <c r="B39" s="623">
        <v>-2.2131000000000001E-2</v>
      </c>
      <c r="C39" s="623">
        <v>-3.9641999999999997E-2</v>
      </c>
    </row>
    <row r="40" spans="1:7">
      <c r="A40" s="602" t="s">
        <v>799</v>
      </c>
      <c r="B40" s="623">
        <v>6.3500000000000001E-2</v>
      </c>
      <c r="C40" s="623">
        <v>1.0678E-2</v>
      </c>
    </row>
    <row r="41" spans="1:7" ht="15" thickBot="1">
      <c r="A41" s="604" t="s">
        <v>800</v>
      </c>
      <c r="B41" s="624">
        <v>0.18860299999999999</v>
      </c>
      <c r="C41" s="624">
        <v>0.116051</v>
      </c>
    </row>
    <row r="43" spans="1:7" ht="15" thickBot="1"/>
    <row r="44" spans="1:7" ht="15">
      <c r="A44" s="2004" t="s">
        <v>806</v>
      </c>
      <c r="B44" s="1023" t="s">
        <v>807</v>
      </c>
      <c r="C44" s="625" t="s">
        <v>808</v>
      </c>
      <c r="D44" s="626" t="s">
        <v>796</v>
      </c>
      <c r="E44" s="1023" t="s">
        <v>807</v>
      </c>
      <c r="F44" s="625" t="s">
        <v>808</v>
      </c>
      <c r="G44" s="1995" t="s">
        <v>809</v>
      </c>
    </row>
    <row r="45" spans="1:7" ht="15" customHeight="1" thickBot="1">
      <c r="A45" s="2005"/>
      <c r="B45" s="627" t="s">
        <v>11</v>
      </c>
      <c r="C45" s="628" t="s">
        <v>11</v>
      </c>
      <c r="D45" s="629" t="s">
        <v>11</v>
      </c>
      <c r="E45" s="627" t="s">
        <v>12</v>
      </c>
      <c r="F45" s="628" t="s">
        <v>12</v>
      </c>
      <c r="G45" s="1996"/>
    </row>
    <row r="46" spans="1:7" ht="15">
      <c r="A46" s="630" t="s">
        <v>810</v>
      </c>
      <c r="B46" s="631">
        <v>2349596</v>
      </c>
      <c r="C46" s="632">
        <v>8251977</v>
      </c>
      <c r="D46" s="633">
        <v>0.28473128318219987</v>
      </c>
      <c r="E46" s="1556">
        <v>2349153</v>
      </c>
      <c r="F46" s="1557">
        <v>8387918</v>
      </c>
      <c r="G46" s="1554">
        <f>+E46/F46</f>
        <v>0.28006389666661025</v>
      </c>
    </row>
    <row r="47" spans="1:7" ht="16.5">
      <c r="A47" s="630" t="s">
        <v>811</v>
      </c>
      <c r="B47" s="1657">
        <v>0</v>
      </c>
      <c r="C47" s="632">
        <v>138417</v>
      </c>
      <c r="D47" s="633">
        <v>0</v>
      </c>
      <c r="E47" s="1657">
        <v>0</v>
      </c>
      <c r="F47" s="1557">
        <v>93252</v>
      </c>
      <c r="G47" s="1554">
        <f t="shared" ref="G47:G51" si="0">+E47/F47</f>
        <v>0</v>
      </c>
    </row>
    <row r="48" spans="1:7" ht="15">
      <c r="A48" s="630" t="s">
        <v>812</v>
      </c>
      <c r="B48" s="632">
        <v>40124.733584799302</v>
      </c>
      <c r="C48" s="632">
        <v>133310.243312757</v>
      </c>
      <c r="D48" s="633">
        <v>0.30098762546448377</v>
      </c>
      <c r="E48" s="1556">
        <v>39509.819522963895</v>
      </c>
      <c r="F48" s="1557">
        <v>132214.26811671301</v>
      </c>
      <c r="G48" s="1554">
        <f t="shared" si="0"/>
        <v>0.29883173794893564</v>
      </c>
    </row>
    <row r="49" spans="1:7" ht="15">
      <c r="A49" s="630" t="s">
        <v>813</v>
      </c>
      <c r="B49" s="875">
        <v>1073.01433516</v>
      </c>
      <c r="C49" s="632">
        <v>3646.9500561899999</v>
      </c>
      <c r="D49" s="633">
        <v>0.29422238271093498</v>
      </c>
      <c r="E49" s="1558">
        <v>1030</v>
      </c>
      <c r="F49" s="1557">
        <v>3536</v>
      </c>
      <c r="G49" s="1554">
        <f t="shared" si="0"/>
        <v>0.29128959276018102</v>
      </c>
    </row>
    <row r="50" spans="1:7" ht="15">
      <c r="A50" s="630" t="s">
        <v>891</v>
      </c>
      <c r="B50" s="632">
        <v>1043.3192300000001</v>
      </c>
      <c r="C50" s="632">
        <v>2721.1850600000002</v>
      </c>
      <c r="D50" s="633">
        <v>0.38340620244328399</v>
      </c>
      <c r="E50" s="1556">
        <v>980</v>
      </c>
      <c r="F50" s="1557">
        <v>2600</v>
      </c>
      <c r="G50" s="1554">
        <f t="shared" si="0"/>
        <v>0.37692307692307692</v>
      </c>
    </row>
    <row r="51" spans="1:7" ht="17.25" thickBot="1">
      <c r="A51" s="634" t="s">
        <v>887</v>
      </c>
      <c r="B51" s="635">
        <v>1334.1304682812499</v>
      </c>
      <c r="C51" s="635">
        <v>4379.9944119117699</v>
      </c>
      <c r="D51" s="636">
        <v>0.30459638593441302</v>
      </c>
      <c r="E51" s="1559">
        <v>1376</v>
      </c>
      <c r="F51" s="637">
        <v>4571</v>
      </c>
      <c r="G51" s="1555">
        <f t="shared" si="0"/>
        <v>0.30102822139575586</v>
      </c>
    </row>
    <row r="52" spans="1:7">
      <c r="A52" s="638"/>
      <c r="B52" s="593"/>
      <c r="C52" s="593"/>
      <c r="D52" s="593"/>
      <c r="E52" s="593"/>
      <c r="F52" s="593"/>
    </row>
    <row r="53" spans="1:7" ht="15">
      <c r="A53" s="2006" t="s">
        <v>814</v>
      </c>
      <c r="B53" s="2006"/>
      <c r="C53" s="2006"/>
      <c r="D53" s="2006"/>
      <c r="E53" s="2006"/>
      <c r="F53" s="2006"/>
    </row>
    <row r="54" spans="1:7" ht="15">
      <c r="A54" s="1560" t="s">
        <v>815</v>
      </c>
      <c r="B54" s="1560"/>
      <c r="C54" s="1560"/>
      <c r="D54" s="1560"/>
      <c r="E54" s="1560"/>
      <c r="F54" s="1560"/>
    </row>
    <row r="55" spans="1:7" ht="15">
      <c r="A55" s="1561" t="s">
        <v>888</v>
      </c>
      <c r="B55" s="1560"/>
      <c r="C55" s="1560"/>
      <c r="D55" s="1560"/>
      <c r="E55" s="1560"/>
      <c r="F55" s="1560"/>
    </row>
    <row r="56" spans="1:7" ht="29.1" customHeight="1">
      <c r="A56" s="1561" t="s">
        <v>892</v>
      </c>
      <c r="B56" s="1561"/>
      <c r="C56" s="1561"/>
      <c r="D56" s="1561"/>
      <c r="E56" s="1561"/>
      <c r="F56" s="1561"/>
    </row>
    <row r="57" spans="1:7">
      <c r="A57" s="639"/>
      <c r="B57" s="639"/>
      <c r="C57" s="640"/>
      <c r="D57" s="640"/>
      <c r="E57" s="640"/>
      <c r="F57" s="640"/>
    </row>
    <row r="58" spans="1:7">
      <c r="A58" s="1997"/>
      <c r="B58" s="1997"/>
      <c r="C58" s="1997"/>
      <c r="D58" s="1997"/>
      <c r="E58" s="1997"/>
      <c r="F58" s="1997"/>
    </row>
  </sheetData>
  <mergeCells count="8">
    <mergeCell ref="G44:G45"/>
    <mergeCell ref="A58:F58"/>
    <mergeCell ref="B1:D1"/>
    <mergeCell ref="E1:F1"/>
    <mergeCell ref="B17:D17"/>
    <mergeCell ref="E17:F17"/>
    <mergeCell ref="A44:A45"/>
    <mergeCell ref="A53:F53"/>
  </mergeCells>
  <hyperlinks>
    <hyperlink ref="A2" location="Index!A1" display="Back to index" xr:uid="{73C9B3CD-B77C-4582-85C3-137072D90506}"/>
  </hyperlinks>
  <pageMargins left="0.7" right="0.7" top="0.75" bottom="0.75" header="0.3" footer="0.3"/>
  <pageSetup paperSize="9" orientation="portrait" horizontalDpi="360" verticalDpi="36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84A0F-F90C-2B4F-A9A3-C090D8A1B0A4}">
  <sheetPr>
    <tabColor theme="2" tint="-9.9978637043366805E-2"/>
  </sheetPr>
  <dimension ref="A1:H78"/>
  <sheetViews>
    <sheetView showGridLines="0" topLeftCell="A38" zoomScale="60" zoomScaleNormal="60" workbookViewId="0">
      <selection activeCell="A57" sqref="A57:H57"/>
    </sheetView>
  </sheetViews>
  <sheetFormatPr baseColWidth="10" defaultColWidth="11.42578125" defaultRowHeight="14.25"/>
  <cols>
    <col min="1" max="1" width="39.5703125" style="282" customWidth="1"/>
    <col min="2" max="2" width="11" style="282" bestFit="1" customWidth="1"/>
    <col min="3" max="3" width="11" style="282" customWidth="1"/>
    <col min="4" max="6" width="12.85546875" style="282" bestFit="1" customWidth="1"/>
    <col min="7" max="7" width="12.7109375" style="282" bestFit="1" customWidth="1"/>
    <col min="8" max="8" width="11" style="282" bestFit="1" customWidth="1"/>
    <col min="9" max="16384" width="11.42578125" style="282"/>
  </cols>
  <sheetData>
    <row r="1" spans="1:8" ht="15">
      <c r="A1" s="1985" t="s">
        <v>816</v>
      </c>
      <c r="B1" s="1985"/>
      <c r="C1" s="1985"/>
      <c r="D1" s="1985"/>
      <c r="E1" s="1985"/>
      <c r="F1" s="1985"/>
      <c r="G1" s="1985"/>
      <c r="H1" s="1985"/>
    </row>
    <row r="2" spans="1:8" ht="15">
      <c r="A2" s="1985" t="s">
        <v>817</v>
      </c>
      <c r="B2" s="1985"/>
      <c r="C2" s="1985"/>
      <c r="D2" s="1985"/>
      <c r="E2" s="1985"/>
      <c r="F2" s="1985"/>
      <c r="G2" s="1985"/>
      <c r="H2" s="1985"/>
    </row>
    <row r="3" spans="1:8" ht="15" thickBot="1">
      <c r="A3" s="1903" t="s">
        <v>9</v>
      </c>
      <c r="B3" s="1903"/>
      <c r="C3" s="1903"/>
      <c r="D3" s="641"/>
      <c r="E3" s="641"/>
      <c r="F3" s="641"/>
      <c r="G3" s="484"/>
      <c r="H3" s="484"/>
    </row>
    <row r="4" spans="1:8" ht="15">
      <c r="A4" s="642"/>
      <c r="B4" s="642"/>
      <c r="C4" s="642"/>
      <c r="D4" s="2023" t="s">
        <v>164</v>
      </c>
      <c r="E4" s="2024"/>
      <c r="F4" s="2025"/>
      <c r="G4" s="2021" t="s">
        <v>818</v>
      </c>
      <c r="H4" s="2022"/>
    </row>
    <row r="5" spans="1:8" ht="15.75" thickBot="1">
      <c r="A5" s="643"/>
      <c r="B5" s="643"/>
      <c r="C5" s="643"/>
      <c r="D5" s="982" t="s">
        <v>145</v>
      </c>
      <c r="E5" s="983" t="s">
        <v>146</v>
      </c>
      <c r="F5" s="984" t="s">
        <v>144</v>
      </c>
      <c r="G5" s="210" t="s">
        <v>13</v>
      </c>
      <c r="H5" s="216" t="s">
        <v>14</v>
      </c>
    </row>
    <row r="6" spans="1:8">
      <c r="A6" s="644" t="s">
        <v>745</v>
      </c>
      <c r="B6" s="645"/>
      <c r="C6" s="646"/>
      <c r="D6" s="647">
        <v>15743014.328416653</v>
      </c>
      <c r="E6" s="648">
        <v>16487224.777675718</v>
      </c>
      <c r="F6" s="649">
        <v>15630799.409476468</v>
      </c>
      <c r="G6" s="650">
        <v>-5.1944786326858394E-2</v>
      </c>
      <c r="H6" s="651">
        <v>-7.1279182372103733E-3</v>
      </c>
    </row>
    <row r="7" spans="1:8" ht="16.5">
      <c r="A7" s="652" t="s">
        <v>819</v>
      </c>
      <c r="B7" s="653"/>
      <c r="C7" s="654"/>
      <c r="D7" s="655">
        <v>12210159.744094605</v>
      </c>
      <c r="E7" s="656">
        <v>12491114.174189743</v>
      </c>
      <c r="F7" s="657">
        <v>11951579.055494348</v>
      </c>
      <c r="G7" s="658">
        <v>-4.3193514299167179E-2</v>
      </c>
      <c r="H7" s="659">
        <v>-2.1177502507722545E-2</v>
      </c>
    </row>
    <row r="8" spans="1:8">
      <c r="A8" s="644" t="s">
        <v>820</v>
      </c>
      <c r="B8" s="645"/>
      <c r="C8" s="646"/>
      <c r="D8" s="660">
        <v>11826777.595315188</v>
      </c>
      <c r="E8" s="661">
        <v>12543225.5559469</v>
      </c>
      <c r="F8" s="662">
        <v>11962492.153764095</v>
      </c>
      <c r="G8" s="658">
        <v>-4.6298569661570976E-2</v>
      </c>
      <c r="H8" s="659">
        <v>1.1475193251513138E-2</v>
      </c>
    </row>
    <row r="9" spans="1:8" ht="15" thickBot="1">
      <c r="A9" s="663" t="s">
        <v>29</v>
      </c>
      <c r="B9" s="664"/>
      <c r="C9" s="665"/>
      <c r="D9" s="666">
        <v>2374370.8293299996</v>
      </c>
      <c r="E9" s="667">
        <v>2280032.5442415304</v>
      </c>
      <c r="F9" s="668">
        <v>2205193.7614206919</v>
      </c>
      <c r="G9" s="669">
        <v>-3.282355903640588E-2</v>
      </c>
      <c r="H9" s="670">
        <v>-7.1251325117166364E-2</v>
      </c>
    </row>
    <row r="10" spans="1:8" ht="15">
      <c r="A10" s="671"/>
      <c r="B10" s="672"/>
      <c r="C10" s="672"/>
      <c r="D10" s="672"/>
      <c r="E10" s="672"/>
      <c r="F10" s="672"/>
      <c r="G10" s="673"/>
      <c r="H10" s="673"/>
    </row>
    <row r="11" spans="1:8" ht="15" thickBot="1"/>
    <row r="12" spans="1:8" ht="15">
      <c r="A12" s="674"/>
      <c r="B12" s="672"/>
      <c r="C12" s="672"/>
      <c r="D12" s="2018" t="s">
        <v>6</v>
      </c>
      <c r="E12" s="2019"/>
      <c r="F12" s="2020"/>
      <c r="G12" s="2021" t="s">
        <v>7</v>
      </c>
      <c r="H12" s="2022"/>
    </row>
    <row r="13" spans="1:8" ht="15.75" thickBot="1">
      <c r="A13" s="674"/>
      <c r="B13" s="672"/>
      <c r="C13" s="672"/>
      <c r="D13" s="349" t="s">
        <v>10</v>
      </c>
      <c r="E13" s="450" t="s">
        <v>11</v>
      </c>
      <c r="F13" s="350" t="s">
        <v>12</v>
      </c>
      <c r="G13" s="451" t="s">
        <v>13</v>
      </c>
      <c r="H13" s="452" t="s">
        <v>14</v>
      </c>
    </row>
    <row r="14" spans="1:8">
      <c r="A14" s="675" t="s">
        <v>605</v>
      </c>
      <c r="B14" s="676"/>
      <c r="C14" s="676"/>
      <c r="D14" s="677">
        <v>651510.11994005623</v>
      </c>
      <c r="E14" s="678">
        <v>714026.47439130663</v>
      </c>
      <c r="F14" s="679">
        <v>692773.58707387478</v>
      </c>
      <c r="G14" s="680">
        <v>-2.9764844973779847E-2</v>
      </c>
      <c r="H14" s="489">
        <v>6.3335113102487295E-2</v>
      </c>
    </row>
    <row r="15" spans="1:8">
      <c r="A15" s="681" t="s">
        <v>340</v>
      </c>
      <c r="B15" s="672"/>
      <c r="C15" s="672"/>
      <c r="D15" s="682">
        <v>-627790.74184779846</v>
      </c>
      <c r="E15" s="490">
        <v>-509278.72750729276</v>
      </c>
      <c r="F15" s="491">
        <v>-478506.40710314643</v>
      </c>
      <c r="G15" s="683">
        <v>-6.0423337441883773E-2</v>
      </c>
      <c r="H15" s="492">
        <v>-0.23779314474319613</v>
      </c>
    </row>
    <row r="16" spans="1:8">
      <c r="A16" s="681" t="s">
        <v>354</v>
      </c>
      <c r="B16" s="672"/>
      <c r="C16" s="672"/>
      <c r="D16" s="682">
        <v>-142699.89338086839</v>
      </c>
      <c r="E16" s="490">
        <v>-165646.82499167707</v>
      </c>
      <c r="F16" s="491">
        <v>-149159.82447056271</v>
      </c>
      <c r="G16" s="683">
        <v>-9.9531038532991833E-2</v>
      </c>
      <c r="H16" s="492">
        <v>4.5269347696376139E-2</v>
      </c>
    </row>
    <row r="17" spans="1:8">
      <c r="A17" s="681" t="s">
        <v>821</v>
      </c>
      <c r="B17" s="672"/>
      <c r="C17" s="672"/>
      <c r="D17" s="682">
        <v>-30217.545238202398</v>
      </c>
      <c r="E17" s="490">
        <v>-18792.261457932094</v>
      </c>
      <c r="F17" s="491">
        <v>-30608.4156995181</v>
      </c>
      <c r="G17" s="683">
        <v>0.62877766297778281</v>
      </c>
      <c r="H17" s="492">
        <v>1.2935215558858459E-2</v>
      </c>
    </row>
    <row r="18" spans="1:8" ht="15">
      <c r="A18" s="684" t="s">
        <v>822</v>
      </c>
      <c r="B18" s="685"/>
      <c r="C18" s="685"/>
      <c r="D18" s="977">
        <v>-149198.06052681303</v>
      </c>
      <c r="E18" s="686">
        <v>20308.660434404708</v>
      </c>
      <c r="F18" s="493">
        <v>34498.939800647539</v>
      </c>
      <c r="G18" s="687">
        <v>0.69873044615996505</v>
      </c>
      <c r="H18" s="494">
        <v>-1.2312291438563814</v>
      </c>
    </row>
    <row r="19" spans="1:8">
      <c r="A19" s="681"/>
      <c r="B19" s="672"/>
      <c r="C19" s="672"/>
      <c r="D19" s="118"/>
      <c r="E19" s="29"/>
      <c r="F19" s="29"/>
      <c r="G19" s="683"/>
      <c r="H19" s="492"/>
    </row>
    <row r="20" spans="1:8">
      <c r="A20" s="681" t="s">
        <v>823</v>
      </c>
      <c r="B20" s="672"/>
      <c r="C20" s="672"/>
      <c r="D20" s="688">
        <v>149456.73321606955</v>
      </c>
      <c r="E20" s="490">
        <v>163615.89889782149</v>
      </c>
      <c r="F20" s="491">
        <v>148315.45239694</v>
      </c>
      <c r="G20" s="683">
        <v>-9.3514423744581521E-2</v>
      </c>
      <c r="H20" s="492">
        <v>-7.6361954029839918E-3</v>
      </c>
    </row>
    <row r="21" spans="1:8">
      <c r="A21" s="681"/>
      <c r="B21" s="672"/>
      <c r="C21" s="672"/>
      <c r="D21" s="688"/>
      <c r="E21" s="490"/>
      <c r="F21" s="491"/>
      <c r="G21" s="683"/>
      <c r="H21" s="492"/>
    </row>
    <row r="22" spans="1:8">
      <c r="A22" s="681" t="s">
        <v>611</v>
      </c>
      <c r="B22" s="672"/>
      <c r="C22" s="672"/>
      <c r="D22" s="682">
        <v>-108835.9281452178</v>
      </c>
      <c r="E22" s="490">
        <v>-131029.00016603194</v>
      </c>
      <c r="F22" s="491">
        <v>-121720.41910467591</v>
      </c>
      <c r="G22" s="683">
        <v>-7.1042143720556283E-2</v>
      </c>
      <c r="H22" s="492">
        <v>0.11838453697263063</v>
      </c>
    </row>
    <row r="23" spans="1:8">
      <c r="A23" s="681"/>
      <c r="B23" s="672"/>
      <c r="C23" s="672"/>
      <c r="D23" s="688"/>
      <c r="E23" s="490"/>
      <c r="F23" s="491"/>
      <c r="G23" s="683"/>
      <c r="H23" s="492"/>
    </row>
    <row r="24" spans="1:8">
      <c r="A24" s="681" t="s">
        <v>824</v>
      </c>
      <c r="B24" s="672"/>
      <c r="C24" s="672"/>
      <c r="D24" s="688">
        <v>3241.3381097130996</v>
      </c>
      <c r="E24" s="490">
        <v>17649.539151904097</v>
      </c>
      <c r="F24" s="491">
        <v>12338.6621521789</v>
      </c>
      <c r="G24" s="683">
        <v>-0.300907403531397</v>
      </c>
      <c r="H24" s="492" t="s">
        <v>115</v>
      </c>
    </row>
    <row r="25" spans="1:8">
      <c r="A25" s="681" t="s">
        <v>825</v>
      </c>
      <c r="B25" s="672"/>
      <c r="C25" s="672"/>
      <c r="D25" s="682">
        <v>566.42686195659996</v>
      </c>
      <c r="E25" s="490">
        <v>-1558.711707103</v>
      </c>
      <c r="F25" s="491">
        <v>-5416.1230702924995</v>
      </c>
      <c r="G25" s="683" t="s">
        <v>115</v>
      </c>
      <c r="H25" s="492" t="s">
        <v>115</v>
      </c>
    </row>
    <row r="26" spans="1:8">
      <c r="A26" s="689" t="s">
        <v>826</v>
      </c>
      <c r="B26" s="690"/>
      <c r="C26" s="690"/>
      <c r="D26" s="691">
        <v>23377.300109421598</v>
      </c>
      <c r="E26" s="490">
        <v>8785.0377770211999</v>
      </c>
      <c r="F26" s="491">
        <v>14652.7771432707</v>
      </c>
      <c r="G26" s="683">
        <v>0.66792420421885912</v>
      </c>
      <c r="H26" s="492">
        <v>-0.37320490070770451</v>
      </c>
    </row>
    <row r="27" spans="1:8">
      <c r="A27" s="2015" t="s">
        <v>827</v>
      </c>
      <c r="B27" s="2016"/>
      <c r="C27" s="2016"/>
      <c r="D27" s="682">
        <v>-13906.47666</v>
      </c>
      <c r="E27" s="490">
        <v>-13965.359219999998</v>
      </c>
      <c r="F27" s="491">
        <v>-7691.1682799999999</v>
      </c>
      <c r="G27" s="683"/>
      <c r="H27" s="492"/>
    </row>
    <row r="28" spans="1:8">
      <c r="A28" s="681" t="s">
        <v>22</v>
      </c>
      <c r="B28" s="672"/>
      <c r="C28" s="672"/>
      <c r="D28" s="682">
        <v>-1399.0599815196999</v>
      </c>
      <c r="E28" s="490">
        <v>-1485.5565110913999</v>
      </c>
      <c r="F28" s="491">
        <v>-2684.3336518033998</v>
      </c>
      <c r="G28" s="683">
        <v>0.80695492346587971</v>
      </c>
      <c r="H28" s="492">
        <v>0.91866945467741701</v>
      </c>
    </row>
    <row r="29" spans="1:8">
      <c r="A29" s="681"/>
      <c r="B29" s="672"/>
      <c r="C29" s="672"/>
      <c r="D29" s="688"/>
      <c r="E29" s="490"/>
      <c r="F29" s="491"/>
      <c r="G29" s="683"/>
      <c r="H29" s="492"/>
    </row>
    <row r="30" spans="1:8" ht="15">
      <c r="A30" s="684" t="s">
        <v>828</v>
      </c>
      <c r="B30" s="685"/>
      <c r="C30" s="685"/>
      <c r="D30" s="977">
        <v>-96697.727016389676</v>
      </c>
      <c r="E30" s="686">
        <v>62320.508656925173</v>
      </c>
      <c r="F30" s="493">
        <v>72293.787386265321</v>
      </c>
      <c r="G30" s="687">
        <v>0.16003204954958106</v>
      </c>
      <c r="H30" s="494">
        <v>-1.7476265432176288</v>
      </c>
    </row>
    <row r="31" spans="1:8">
      <c r="A31" s="681" t="s">
        <v>24</v>
      </c>
      <c r="B31" s="672"/>
      <c r="C31" s="672"/>
      <c r="D31" s="682">
        <v>-1729.8780136118</v>
      </c>
      <c r="E31" s="490">
        <v>-760.49091699410019</v>
      </c>
      <c r="F31" s="491">
        <v>-1347.8477149747</v>
      </c>
      <c r="G31" s="683">
        <v>0.77233900478676776</v>
      </c>
      <c r="H31" s="492">
        <v>-0.22084233433284794</v>
      </c>
    </row>
    <row r="32" spans="1:8">
      <c r="A32" s="681"/>
      <c r="B32" s="672"/>
      <c r="C32" s="672"/>
      <c r="D32" s="688"/>
      <c r="E32" s="490"/>
      <c r="F32" s="491"/>
      <c r="G32" s="683"/>
      <c r="H32" s="492"/>
    </row>
    <row r="33" spans="1:8" ht="15.75" thickBot="1">
      <c r="A33" s="692" t="s">
        <v>665</v>
      </c>
      <c r="B33" s="693"/>
      <c r="C33" s="693"/>
      <c r="D33" s="978">
        <v>-98427.605030001476</v>
      </c>
      <c r="E33" s="694">
        <v>61560.017739931071</v>
      </c>
      <c r="F33" s="495">
        <v>70945.939671290616</v>
      </c>
      <c r="G33" s="695">
        <v>0.15246782369380862</v>
      </c>
      <c r="H33" s="496">
        <v>-1.7207931113397077</v>
      </c>
    </row>
    <row r="34" spans="1:8" ht="15" thickBot="1"/>
    <row r="35" spans="1:8" ht="15">
      <c r="A35" s="696" t="s">
        <v>829</v>
      </c>
      <c r="B35" s="697"/>
      <c r="C35" s="698"/>
      <c r="D35" s="699"/>
      <c r="E35" s="700"/>
      <c r="F35" s="701"/>
      <c r="G35" s="702"/>
      <c r="H35" s="703"/>
    </row>
    <row r="36" spans="1:8">
      <c r="A36" s="681" t="s">
        <v>830</v>
      </c>
      <c r="B36" s="672"/>
      <c r="C36" s="704"/>
      <c r="D36" s="705">
        <v>0.18195579314310414</v>
      </c>
      <c r="E36" s="706">
        <v>0.21439261704562265</v>
      </c>
      <c r="F36" s="706">
        <v>0.21545769282725835</v>
      </c>
      <c r="G36" s="707" t="s">
        <v>775</v>
      </c>
      <c r="H36" s="708" t="s">
        <v>831</v>
      </c>
    </row>
    <row r="37" spans="1:8" ht="16.5">
      <c r="A37" s="681" t="s">
        <v>832</v>
      </c>
      <c r="B37" s="672"/>
      <c r="C37" s="704"/>
      <c r="D37" s="705">
        <v>0.96359323153040177</v>
      </c>
      <c r="E37" s="706">
        <v>0.71324908217365857</v>
      </c>
      <c r="F37" s="706">
        <v>0.69071110104565847</v>
      </c>
      <c r="G37" s="707" t="s">
        <v>76</v>
      </c>
      <c r="H37" s="708" t="s">
        <v>77</v>
      </c>
    </row>
    <row r="38" spans="1:8" ht="14.85" customHeight="1">
      <c r="A38" s="681" t="s">
        <v>833</v>
      </c>
      <c r="B38" s="709"/>
      <c r="C38" s="710"/>
      <c r="D38" s="711">
        <v>0.26541021133329518</v>
      </c>
      <c r="E38" s="712">
        <v>0.25830847043429284</v>
      </c>
      <c r="F38" s="713">
        <v>0.25949060923263956</v>
      </c>
      <c r="G38" s="707" t="s">
        <v>775</v>
      </c>
      <c r="H38" s="708" t="s">
        <v>834</v>
      </c>
    </row>
    <row r="39" spans="1:8">
      <c r="A39" s="681" t="s">
        <v>835</v>
      </c>
      <c r="B39" s="672"/>
      <c r="C39" s="704"/>
      <c r="D39" s="497">
        <v>0.16705178448376445</v>
      </c>
      <c r="E39" s="714">
        <v>0.18350720157502781</v>
      </c>
      <c r="F39" s="714">
        <v>0.17570014413915019</v>
      </c>
      <c r="G39" s="707" t="s">
        <v>836</v>
      </c>
      <c r="H39" s="715" t="s">
        <v>439</v>
      </c>
    </row>
    <row r="40" spans="1:8" ht="16.5">
      <c r="A40" s="716" t="s">
        <v>837</v>
      </c>
      <c r="B40" s="717"/>
      <c r="C40" s="718"/>
      <c r="D40" s="497">
        <v>-0.14471083857429207</v>
      </c>
      <c r="E40" s="714">
        <v>0.11939722882549232</v>
      </c>
      <c r="F40" s="714">
        <v>0.1289456227348002</v>
      </c>
      <c r="G40" s="707" t="s">
        <v>758</v>
      </c>
      <c r="H40" s="719" t="s">
        <v>838</v>
      </c>
    </row>
    <row r="41" spans="1:8">
      <c r="A41" s="681" t="s">
        <v>839</v>
      </c>
      <c r="B41" s="672"/>
      <c r="C41" s="704"/>
      <c r="D41" s="720">
        <v>-9.7608898410268846E-2</v>
      </c>
      <c r="E41" s="721">
        <v>4.8386568525465669E-2</v>
      </c>
      <c r="F41" s="721">
        <v>5.9569585852192748E-2</v>
      </c>
      <c r="G41" s="707" t="s">
        <v>840</v>
      </c>
      <c r="H41" s="719" t="s">
        <v>841</v>
      </c>
    </row>
    <row r="42" spans="1:8" ht="16.5">
      <c r="A42" s="681" t="s">
        <v>842</v>
      </c>
      <c r="B42" s="672"/>
      <c r="C42" s="704"/>
      <c r="D42" s="722">
        <v>1.3342738655633395</v>
      </c>
      <c r="E42" s="721">
        <v>0.96736395935455444</v>
      </c>
      <c r="F42" s="723">
        <v>0.89558547088573848</v>
      </c>
      <c r="G42" s="707" t="s">
        <v>843</v>
      </c>
      <c r="H42" s="719" t="s">
        <v>844</v>
      </c>
    </row>
    <row r="43" spans="1:8" ht="16.5">
      <c r="A43" s="681" t="s">
        <v>845</v>
      </c>
      <c r="B43" s="672"/>
      <c r="C43" s="704"/>
      <c r="D43" s="722">
        <v>0.85499960010079623</v>
      </c>
      <c r="E43" s="723">
        <v>0.86451841221100423</v>
      </c>
      <c r="F43" s="723">
        <v>0.94435616977505887</v>
      </c>
      <c r="G43" s="498" t="s">
        <v>73</v>
      </c>
      <c r="H43" s="719" t="s">
        <v>74</v>
      </c>
    </row>
    <row r="44" spans="1:8" ht="17.25" thickBot="1">
      <c r="A44" s="724" t="s">
        <v>846</v>
      </c>
      <c r="B44" s="725"/>
      <c r="C44" s="726"/>
      <c r="D44" s="499">
        <v>1.25</v>
      </c>
      <c r="E44" s="727">
        <v>1.18</v>
      </c>
      <c r="F44" s="727">
        <v>1.24</v>
      </c>
      <c r="G44" s="728" t="s">
        <v>847</v>
      </c>
      <c r="H44" s="729" t="s">
        <v>848</v>
      </c>
    </row>
    <row r="46" spans="1:8" s="730" customFormat="1" ht="14.45" customHeight="1">
      <c r="A46" s="674" t="s">
        <v>849</v>
      </c>
      <c r="B46" s="674"/>
      <c r="C46" s="674"/>
      <c r="D46" s="674"/>
      <c r="E46" s="674"/>
      <c r="F46" s="674"/>
      <c r="G46" s="674"/>
      <c r="H46" s="674"/>
    </row>
    <row r="47" spans="1:8" s="732" customFormat="1">
      <c r="A47" s="731" t="s">
        <v>850</v>
      </c>
      <c r="B47" s="731"/>
      <c r="C47" s="731"/>
      <c r="D47" s="731"/>
      <c r="E47" s="731"/>
      <c r="F47" s="731"/>
      <c r="G47" s="731"/>
      <c r="H47" s="731"/>
    </row>
    <row r="48" spans="1:8" s="732" customFormat="1">
      <c r="A48" s="731" t="s">
        <v>851</v>
      </c>
      <c r="B48" s="731"/>
      <c r="C48" s="731"/>
      <c r="D48" s="731"/>
      <c r="E48" s="731"/>
      <c r="F48" s="731"/>
      <c r="G48" s="731"/>
      <c r="H48" s="731"/>
    </row>
    <row r="49" spans="1:8" s="732" customFormat="1">
      <c r="A49" s="731" t="s">
        <v>852</v>
      </c>
      <c r="B49" s="731"/>
      <c r="C49" s="731"/>
      <c r="D49" s="731"/>
      <c r="E49" s="731"/>
      <c r="F49" s="731"/>
      <c r="G49" s="731"/>
      <c r="H49" s="731"/>
    </row>
    <row r="50" spans="1:8" s="732" customFormat="1">
      <c r="A50" s="2017" t="s">
        <v>853</v>
      </c>
      <c r="B50" s="2017"/>
      <c r="C50" s="2017"/>
      <c r="D50" s="2017"/>
      <c r="E50" s="2017"/>
      <c r="F50" s="731"/>
      <c r="G50" s="731"/>
      <c r="H50" s="731"/>
    </row>
    <row r="51" spans="1:8" s="732" customFormat="1" ht="27.6" customHeight="1">
      <c r="A51" s="2017"/>
      <c r="B51" s="2017"/>
      <c r="C51" s="2017"/>
      <c r="D51" s="2017"/>
      <c r="E51" s="2017"/>
      <c r="F51" s="731"/>
      <c r="G51" s="731"/>
      <c r="H51" s="731"/>
    </row>
    <row r="52" spans="1:8" s="732" customFormat="1">
      <c r="A52" s="731" t="s">
        <v>854</v>
      </c>
      <c r="B52" s="731"/>
      <c r="C52" s="731"/>
      <c r="D52" s="731"/>
      <c r="E52" s="731"/>
      <c r="F52" s="731"/>
      <c r="G52" s="731"/>
      <c r="H52" s="731"/>
    </row>
    <row r="53" spans="1:8" s="732" customFormat="1">
      <c r="A53" s="731" t="s">
        <v>855</v>
      </c>
      <c r="B53" s="731"/>
      <c r="C53" s="731"/>
      <c r="D53" s="731"/>
      <c r="E53" s="731"/>
      <c r="F53" s="731"/>
      <c r="G53" s="731"/>
      <c r="H53" s="731"/>
    </row>
    <row r="54" spans="1:8">
      <c r="A54" s="731" t="s">
        <v>856</v>
      </c>
    </row>
    <row r="57" spans="1:8" ht="15">
      <c r="A57" s="2013" t="s">
        <v>857</v>
      </c>
      <c r="B57" s="2013"/>
      <c r="C57" s="2013"/>
      <c r="D57" s="2013"/>
      <c r="E57" s="2013"/>
      <c r="F57" s="2013"/>
      <c r="G57" s="2013"/>
      <c r="H57" s="2013"/>
    </row>
    <row r="58" spans="1:8" ht="15" thickBot="1">
      <c r="A58" s="2014" t="s">
        <v>858</v>
      </c>
      <c r="B58" s="2014"/>
      <c r="C58" s="2014"/>
      <c r="D58" s="2014"/>
      <c r="E58" s="2014"/>
      <c r="F58" s="2014"/>
      <c r="G58" s="2014"/>
      <c r="H58" s="2014"/>
    </row>
    <row r="59" spans="1:8" ht="27.6" customHeight="1">
      <c r="A59" s="733"/>
      <c r="B59" s="2008" t="s">
        <v>6</v>
      </c>
      <c r="C59" s="2009"/>
      <c r="D59" s="2010"/>
      <c r="E59" s="2011" t="s">
        <v>818</v>
      </c>
      <c r="F59" s="2012"/>
      <c r="G59" s="2007"/>
      <c r="H59" s="2007"/>
    </row>
    <row r="60" spans="1:8" ht="15.75" thickBot="1">
      <c r="A60" s="733"/>
      <c r="B60" s="349" t="s">
        <v>10</v>
      </c>
      <c r="C60" s="450" t="s">
        <v>11</v>
      </c>
      <c r="D60" s="350" t="s">
        <v>12</v>
      </c>
      <c r="E60" s="451" t="s">
        <v>13</v>
      </c>
      <c r="F60" s="452" t="s">
        <v>14</v>
      </c>
      <c r="G60" s="1563"/>
      <c r="H60" s="1563"/>
    </row>
    <row r="61" spans="1:8" ht="15">
      <c r="A61" s="734" t="s">
        <v>859</v>
      </c>
      <c r="B61" s="735"/>
      <c r="C61" s="735"/>
      <c r="D61" s="735"/>
      <c r="E61" s="736"/>
      <c r="F61" s="737"/>
      <c r="G61" s="1564"/>
      <c r="H61" s="1564"/>
    </row>
    <row r="62" spans="1:8">
      <c r="A62" s="738" t="s">
        <v>605</v>
      </c>
      <c r="B62" s="739">
        <v>277944.46193999995</v>
      </c>
      <c r="C62" s="740">
        <v>303539.33929999988</v>
      </c>
      <c r="D62" s="740">
        <v>314361.93067000009</v>
      </c>
      <c r="E62" s="741">
        <v>3.5654658124243399E-2</v>
      </c>
      <c r="F62" s="742">
        <v>0.13102426461679806</v>
      </c>
      <c r="G62" s="1565"/>
      <c r="H62" s="1565"/>
    </row>
    <row r="63" spans="1:8" ht="15" thickBot="1">
      <c r="A63" s="738" t="s">
        <v>860</v>
      </c>
      <c r="B63" s="743">
        <v>-215638.35821999999</v>
      </c>
      <c r="C63" s="744">
        <v>-271099.72580000013</v>
      </c>
      <c r="D63" s="745">
        <v>-276082.25230000005</v>
      </c>
      <c r="E63" s="741">
        <v>1.8378943340118692E-2</v>
      </c>
      <c r="F63" s="742">
        <v>0.2803021437323947</v>
      </c>
      <c r="G63" s="1565"/>
      <c r="H63" s="1565"/>
    </row>
    <row r="64" spans="1:8" ht="15" thickBot="1">
      <c r="A64" s="738" t="s">
        <v>354</v>
      </c>
      <c r="B64" s="746">
        <v>-12309.43777</v>
      </c>
      <c r="C64" s="747">
        <v>-13613.418780000015</v>
      </c>
      <c r="D64" s="748">
        <v>-13670.74143</v>
      </c>
      <c r="E64" s="741">
        <v>4.2107460973874744E-3</v>
      </c>
      <c r="F64" s="742">
        <v>0.11059023859868788</v>
      </c>
      <c r="G64" s="1565"/>
      <c r="H64" s="1565"/>
    </row>
    <row r="65" spans="1:8">
      <c r="A65" s="738" t="s">
        <v>821</v>
      </c>
      <c r="B65" s="749">
        <v>-2877.0109400000001</v>
      </c>
      <c r="C65" s="750">
        <v>-2281.8586500000019</v>
      </c>
      <c r="D65" s="490">
        <v>-3263.1892299999995</v>
      </c>
      <c r="E65" s="741">
        <v>0.43005756732565215</v>
      </c>
      <c r="F65" s="742">
        <v>0.13422899601487059</v>
      </c>
      <c r="G65" s="1565"/>
      <c r="H65" s="1565"/>
    </row>
    <row r="66" spans="1:8" ht="15">
      <c r="A66" s="751" t="s">
        <v>861</v>
      </c>
      <c r="B66" s="752">
        <v>47119.655009999951</v>
      </c>
      <c r="C66" s="753">
        <v>16544.336069999728</v>
      </c>
      <c r="D66" s="754">
        <v>21345.747710000036</v>
      </c>
      <c r="E66" s="755">
        <v>0.29021482758119443</v>
      </c>
      <c r="F66" s="756">
        <v>-0.5469884551262113</v>
      </c>
      <c r="G66" s="1566"/>
      <c r="H66" s="1566"/>
    </row>
    <row r="67" spans="1:8">
      <c r="A67" s="757"/>
      <c r="B67" s="739"/>
      <c r="C67" s="758"/>
      <c r="D67" s="740"/>
      <c r="E67" s="741"/>
      <c r="F67" s="742"/>
      <c r="G67" s="1565"/>
      <c r="H67" s="1565"/>
    </row>
    <row r="68" spans="1:8">
      <c r="A68" s="738" t="s">
        <v>823</v>
      </c>
      <c r="B68" s="759">
        <v>1187.7282100000004</v>
      </c>
      <c r="C68" s="758">
        <v>1350.9342099999994</v>
      </c>
      <c r="D68" s="740">
        <v>1882.57476</v>
      </c>
      <c r="E68" s="741">
        <v>0.39353548534387972</v>
      </c>
      <c r="F68" s="742">
        <v>0.58502150925589214</v>
      </c>
      <c r="G68" s="1565"/>
      <c r="H68" s="1565"/>
    </row>
    <row r="69" spans="1:8">
      <c r="A69" s="738" t="s">
        <v>611</v>
      </c>
      <c r="B69" s="749">
        <v>-20708.533959999997</v>
      </c>
      <c r="C69" s="760">
        <v>-25499.110329999989</v>
      </c>
      <c r="D69" s="490">
        <v>-18870.408969999997</v>
      </c>
      <c r="E69" s="741">
        <v>-0.25995814262591155</v>
      </c>
      <c r="F69" s="742">
        <v>-8.8761715027749877E-2</v>
      </c>
      <c r="G69" s="1565"/>
      <c r="H69" s="1565"/>
    </row>
    <row r="70" spans="1:8">
      <c r="A70" s="738" t="s">
        <v>824</v>
      </c>
      <c r="B70" s="759">
        <v>-417.06000000000051</v>
      </c>
      <c r="C70" s="758">
        <v>3939.5961999999995</v>
      </c>
      <c r="D70" s="740">
        <v>1225.6526800000004</v>
      </c>
      <c r="E70" s="741">
        <v>-0.68888875463937127</v>
      </c>
      <c r="F70" s="742">
        <v>-3.9387922121517263</v>
      </c>
      <c r="G70" s="1565"/>
      <c r="H70" s="1565"/>
    </row>
    <row r="71" spans="1:8" ht="15" thickBot="1">
      <c r="A71" s="738" t="s">
        <v>825</v>
      </c>
      <c r="B71" s="743">
        <v>1384.9884299999999</v>
      </c>
      <c r="C71" s="761">
        <v>-2818.0315499999851</v>
      </c>
      <c r="D71" s="745">
        <v>-4397.0503599999975</v>
      </c>
      <c r="E71" s="741">
        <v>0.56032687426796923</v>
      </c>
      <c r="F71" s="742">
        <v>-4.1747921244367348</v>
      </c>
      <c r="G71" s="1565"/>
      <c r="H71" s="1565"/>
    </row>
    <row r="72" spans="1:8">
      <c r="A72" s="738" t="s">
        <v>22</v>
      </c>
      <c r="B72" s="749">
        <v>-8645.3670099999999</v>
      </c>
      <c r="C72" s="760">
        <v>-118.30645000000004</v>
      </c>
      <c r="D72" s="490">
        <v>-423.68027000000001</v>
      </c>
      <c r="E72" s="741">
        <v>2.5812102383259736</v>
      </c>
      <c r="F72" s="742">
        <v>-0.95099337373301407</v>
      </c>
      <c r="G72" s="1565"/>
      <c r="H72" s="1565"/>
    </row>
    <row r="73" spans="1:8" ht="15">
      <c r="A73" s="762"/>
      <c r="B73" s="763"/>
      <c r="C73" s="764"/>
      <c r="D73" s="764"/>
      <c r="E73" s="741"/>
      <c r="F73" s="742"/>
      <c r="G73" s="1565"/>
      <c r="H73" s="1565"/>
    </row>
    <row r="74" spans="1:8" ht="15">
      <c r="A74" s="751" t="s">
        <v>862</v>
      </c>
      <c r="B74" s="752">
        <v>19921.410679999957</v>
      </c>
      <c r="C74" s="754">
        <v>-6600.581850000246</v>
      </c>
      <c r="D74" s="754">
        <v>762.83555000004139</v>
      </c>
      <c r="E74" s="755" t="s">
        <v>115</v>
      </c>
      <c r="F74" s="756">
        <v>-0.9617077544229391</v>
      </c>
      <c r="G74" s="1566"/>
      <c r="H74" s="1566"/>
    </row>
    <row r="75" spans="1:8">
      <c r="A75" s="765"/>
      <c r="B75" s="766"/>
      <c r="C75" s="766"/>
      <c r="D75" s="766"/>
      <c r="E75" s="741"/>
      <c r="F75" s="742"/>
      <c r="G75" s="1565"/>
      <c r="H75" s="1565"/>
    </row>
    <row r="76" spans="1:8" ht="15">
      <c r="A76" s="751" t="s">
        <v>863</v>
      </c>
      <c r="B76" s="754">
        <v>26749.65209</v>
      </c>
      <c r="C76" s="754">
        <v>24088.048879999988</v>
      </c>
      <c r="D76" s="754">
        <v>28459.627240000002</v>
      </c>
      <c r="E76" s="755">
        <v>0.18148328998243124</v>
      </c>
      <c r="F76" s="756">
        <v>6.3925136082022327E-2</v>
      </c>
      <c r="G76" s="1566"/>
      <c r="H76" s="1566"/>
    </row>
    <row r="77" spans="1:8">
      <c r="A77" s="767"/>
      <c r="B77" s="766"/>
      <c r="C77" s="766"/>
      <c r="D77" s="766"/>
      <c r="E77" s="741"/>
      <c r="F77" s="742"/>
      <c r="G77" s="1565"/>
      <c r="H77" s="1565"/>
    </row>
    <row r="78" spans="1:8" ht="15.75" thickBot="1">
      <c r="A78" s="768" t="s">
        <v>665</v>
      </c>
      <c r="B78" s="769">
        <v>46671.06276999996</v>
      </c>
      <c r="C78" s="769">
        <v>17487.467029999741</v>
      </c>
      <c r="D78" s="769">
        <v>29222.462790000041</v>
      </c>
      <c r="E78" s="770">
        <v>0.67105177324245524</v>
      </c>
      <c r="F78" s="771">
        <v>-0.37386335224437683</v>
      </c>
      <c r="G78" s="1566"/>
      <c r="H78" s="1566"/>
    </row>
  </sheetData>
  <mergeCells count="14">
    <mergeCell ref="A27:C27"/>
    <mergeCell ref="A50:E51"/>
    <mergeCell ref="A1:H1"/>
    <mergeCell ref="A2:H2"/>
    <mergeCell ref="D12:F12"/>
    <mergeCell ref="G12:H12"/>
    <mergeCell ref="D4:F4"/>
    <mergeCell ref="G4:H4"/>
    <mergeCell ref="A3:C3"/>
    <mergeCell ref="G59:H59"/>
    <mergeCell ref="B59:D59"/>
    <mergeCell ref="E59:F59"/>
    <mergeCell ref="A57:H57"/>
    <mergeCell ref="A58:H58"/>
  </mergeCells>
  <hyperlinks>
    <hyperlink ref="A3" location="Index!A1" display="Back to index" xr:uid="{F210CF7D-F27F-499A-9E15-5AF53F1AB527}"/>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59718D-9884-814E-A513-4D420629E097}">
  <sheetPr>
    <tabColor theme="2" tint="-9.9978637043366805E-2"/>
  </sheetPr>
  <dimension ref="A1:F20"/>
  <sheetViews>
    <sheetView showGridLines="0" zoomScale="72" zoomScaleNormal="60" workbookViewId="0">
      <selection activeCell="K26" sqref="K26"/>
    </sheetView>
  </sheetViews>
  <sheetFormatPr baseColWidth="10" defaultColWidth="11.42578125" defaultRowHeight="14.25"/>
  <cols>
    <col min="1" max="1" width="53.42578125" style="282" customWidth="1"/>
    <col min="2" max="16384" width="11.42578125" style="282"/>
  </cols>
  <sheetData>
    <row r="1" spans="1:6" ht="15" customHeight="1">
      <c r="A1" s="772" t="s">
        <v>123</v>
      </c>
      <c r="B1" s="1973" t="s">
        <v>6</v>
      </c>
      <c r="C1" s="1974"/>
      <c r="D1" s="1975"/>
      <c r="E1" s="1973" t="s">
        <v>7</v>
      </c>
      <c r="F1" s="1975"/>
    </row>
    <row r="2" spans="1:6" ht="15">
      <c r="A2" s="773" t="s">
        <v>8</v>
      </c>
      <c r="B2" s="2029"/>
      <c r="C2" s="2030"/>
      <c r="D2" s="2031"/>
      <c r="E2" s="2029"/>
      <c r="F2" s="2031"/>
    </row>
    <row r="3" spans="1:6" ht="15.75" thickBot="1">
      <c r="A3" s="774" t="s">
        <v>9</v>
      </c>
      <c r="B3" s="349" t="s">
        <v>10</v>
      </c>
      <c r="C3" s="450" t="s">
        <v>11</v>
      </c>
      <c r="D3" s="350" t="s">
        <v>12</v>
      </c>
      <c r="E3" s="451" t="s">
        <v>13</v>
      </c>
      <c r="F3" s="452" t="s">
        <v>14</v>
      </c>
    </row>
    <row r="4" spans="1:6">
      <c r="A4" s="775" t="s">
        <v>564</v>
      </c>
      <c r="B4" s="480">
        <v>23087</v>
      </c>
      <c r="C4" s="776">
        <v>14681</v>
      </c>
      <c r="D4" s="776">
        <v>19340</v>
      </c>
      <c r="E4" s="777">
        <v>0.31734895443089717</v>
      </c>
      <c r="F4" s="778">
        <v>-0.16229912938017066</v>
      </c>
    </row>
    <row r="5" spans="1:6">
      <c r="A5" s="775" t="s">
        <v>591</v>
      </c>
      <c r="B5" s="480">
        <v>178065</v>
      </c>
      <c r="C5" s="776">
        <v>184296</v>
      </c>
      <c r="D5" s="776">
        <v>179997</v>
      </c>
      <c r="E5" s="777">
        <v>-2.3326605026696146E-2</v>
      </c>
      <c r="F5" s="778">
        <v>1.0849970516384477E-2</v>
      </c>
    </row>
    <row r="6" spans="1:6">
      <c r="A6" s="779" t="s">
        <v>302</v>
      </c>
      <c r="B6" s="480">
        <v>147594</v>
      </c>
      <c r="C6" s="776">
        <v>155193</v>
      </c>
      <c r="D6" s="776">
        <v>137586</v>
      </c>
      <c r="E6" s="777">
        <v>-0.11345228199725499</v>
      </c>
      <c r="F6" s="778">
        <v>-6.7807634456685251E-2</v>
      </c>
    </row>
    <row r="7" spans="1:6">
      <c r="A7" s="779" t="s">
        <v>681</v>
      </c>
      <c r="B7" s="480">
        <v>12288</v>
      </c>
      <c r="C7" s="776">
        <v>15822</v>
      </c>
      <c r="D7" s="776">
        <v>10646</v>
      </c>
      <c r="E7" s="777">
        <v>-0.32713942611553537</v>
      </c>
      <c r="F7" s="778">
        <v>-0.13362630208333337</v>
      </c>
    </row>
    <row r="8" spans="1:6">
      <c r="A8" s="779" t="s">
        <v>864</v>
      </c>
      <c r="B8" s="480">
        <v>-44052</v>
      </c>
      <c r="C8" s="776">
        <v>-6334</v>
      </c>
      <c r="D8" s="776">
        <v>10696</v>
      </c>
      <c r="E8" s="777" t="s">
        <v>115</v>
      </c>
      <c r="F8" s="778" t="s">
        <v>115</v>
      </c>
    </row>
    <row r="9" spans="1:6">
      <c r="A9" s="780" t="s">
        <v>865</v>
      </c>
      <c r="B9" s="480">
        <v>56265</v>
      </c>
      <c r="C9" s="776">
        <v>-435</v>
      </c>
      <c r="D9" s="776">
        <v>10841</v>
      </c>
      <c r="E9" s="777" t="s">
        <v>115</v>
      </c>
      <c r="F9" s="778">
        <v>-0.80732249177996973</v>
      </c>
    </row>
    <row r="10" spans="1:6">
      <c r="A10" s="779" t="s">
        <v>866</v>
      </c>
      <c r="B10" s="480">
        <v>-1001</v>
      </c>
      <c r="C10" s="776">
        <v>763</v>
      </c>
      <c r="D10" s="776">
        <v>2227</v>
      </c>
      <c r="E10" s="777">
        <v>1.9187418086500654</v>
      </c>
      <c r="F10" s="778" t="s">
        <v>115</v>
      </c>
    </row>
    <row r="11" spans="1:6">
      <c r="A11" s="779" t="s">
        <v>824</v>
      </c>
      <c r="B11" s="480">
        <v>6971</v>
      </c>
      <c r="C11" s="776">
        <v>19287</v>
      </c>
      <c r="D11" s="776">
        <v>8001</v>
      </c>
      <c r="E11" s="777">
        <v>-0.58516098926738214</v>
      </c>
      <c r="F11" s="778">
        <v>0.14775498493759853</v>
      </c>
    </row>
    <row r="12" spans="1:6" ht="16.5">
      <c r="A12" s="781" t="s">
        <v>867</v>
      </c>
      <c r="B12" s="480">
        <v>-156685</v>
      </c>
      <c r="C12" s="776">
        <v>-189766</v>
      </c>
      <c r="D12" s="776">
        <v>-162258</v>
      </c>
      <c r="E12" s="777">
        <v>-0.1449574739415912</v>
      </c>
      <c r="F12" s="778">
        <v>3.5568178191913713E-2</v>
      </c>
    </row>
    <row r="13" spans="1:6" ht="15">
      <c r="A13" s="782" t="s">
        <v>868</v>
      </c>
      <c r="B13" s="783">
        <v>44467</v>
      </c>
      <c r="C13" s="486">
        <v>9211</v>
      </c>
      <c r="D13" s="486">
        <v>37079</v>
      </c>
      <c r="E13" s="784">
        <v>3.0255129736184996</v>
      </c>
      <c r="F13" s="785">
        <v>-0.16614568106685856</v>
      </c>
    </row>
    <row r="14" spans="1:6">
      <c r="A14" s="786" t="s">
        <v>752</v>
      </c>
      <c r="B14" s="480">
        <v>-7137</v>
      </c>
      <c r="C14" s="776">
        <v>347</v>
      </c>
      <c r="D14" s="776">
        <v>-1548</v>
      </c>
      <c r="E14" s="777" t="s">
        <v>115</v>
      </c>
      <c r="F14" s="778">
        <v>-0.78310214375788145</v>
      </c>
    </row>
    <row r="15" spans="1:6" ht="16.5">
      <c r="A15" s="781" t="s">
        <v>869</v>
      </c>
      <c r="B15" s="487">
        <v>629</v>
      </c>
      <c r="C15" s="787">
        <v>923</v>
      </c>
      <c r="D15" s="787">
        <v>757</v>
      </c>
      <c r="E15" s="777">
        <v>-0.17984832069339107</v>
      </c>
      <c r="F15" s="778">
        <v>0.20349761526232113</v>
      </c>
    </row>
    <row r="16" spans="1:6" ht="15.75" thickBot="1">
      <c r="A16" s="788" t="s">
        <v>665</v>
      </c>
      <c r="B16" s="789">
        <v>36701</v>
      </c>
      <c r="C16" s="488">
        <v>8635</v>
      </c>
      <c r="D16" s="488">
        <v>34774</v>
      </c>
      <c r="E16" s="790">
        <v>3.0270990156340476</v>
      </c>
      <c r="F16" s="791">
        <v>-5.250538132475957E-2</v>
      </c>
    </row>
    <row r="17" spans="1:6" ht="9.75" customHeight="1">
      <c r="A17" s="792"/>
      <c r="B17" s="792"/>
      <c r="C17" s="792"/>
      <c r="D17" s="792"/>
      <c r="E17" s="793"/>
      <c r="F17" s="793"/>
    </row>
    <row r="18" spans="1:6" ht="15" thickBot="1">
      <c r="A18" s="2028"/>
      <c r="B18" s="2028"/>
      <c r="C18" s="2028"/>
      <c r="D18" s="2028"/>
      <c r="E18" s="2028"/>
      <c r="F18" s="2028"/>
    </row>
    <row r="19" spans="1:6">
      <c r="A19" s="2026" t="s">
        <v>870</v>
      </c>
      <c r="B19" s="2026"/>
      <c r="C19" s="2026"/>
      <c r="D19" s="2026"/>
      <c r="E19" s="2026"/>
      <c r="F19" s="2026"/>
    </row>
    <row r="20" spans="1:6" ht="21.75" customHeight="1">
      <c r="A20" s="2027" t="s">
        <v>871</v>
      </c>
      <c r="B20" s="2027"/>
      <c r="C20" s="2027"/>
      <c r="D20" s="2027"/>
      <c r="E20" s="2027"/>
      <c r="F20" s="2027"/>
    </row>
  </sheetData>
  <mergeCells count="5">
    <mergeCell ref="A19:F19"/>
    <mergeCell ref="A20:F20"/>
    <mergeCell ref="A18:F18"/>
    <mergeCell ref="B1:D2"/>
    <mergeCell ref="E1:F2"/>
  </mergeCells>
  <hyperlinks>
    <hyperlink ref="A3" location="Index!A1" display="Back to index" xr:uid="{41299C54-4498-4ED0-A204-A7DC38DFA3B5}"/>
  </hyperlinks>
  <pageMargins left="0.7" right="0.7" top="0.75" bottom="0.75" header="0.3" footer="0.3"/>
  <ignoredErrors>
    <ignoredError sqref="A2"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9EB9B-557F-4D57-A253-E943F14709E2}">
  <sheetPr>
    <tabColor theme="2" tint="-9.9978637043366805E-2"/>
  </sheetPr>
  <dimension ref="A1:F24"/>
  <sheetViews>
    <sheetView showGridLines="0" zoomScale="70" zoomScaleNormal="70" workbookViewId="0">
      <pane xSplit="1" topLeftCell="B1" activePane="topRight" state="frozen"/>
      <selection pane="topRight" activeCell="D36" sqref="D36"/>
    </sheetView>
  </sheetViews>
  <sheetFormatPr baseColWidth="10" defaultColWidth="11.42578125" defaultRowHeight="15"/>
  <cols>
    <col min="1" max="1" width="52.5703125" customWidth="1"/>
    <col min="3" max="3" width="12.5703125" bestFit="1" customWidth="1"/>
    <col min="4" max="4" width="12.42578125" customWidth="1"/>
    <col min="6" max="6" width="12.42578125" customWidth="1"/>
  </cols>
  <sheetData>
    <row r="1" spans="1:6" s="1" customFormat="1">
      <c r="A1" s="43" t="s">
        <v>111</v>
      </c>
      <c r="B1" s="1794" t="s">
        <v>6</v>
      </c>
      <c r="C1" s="1795"/>
      <c r="D1" s="1796"/>
      <c r="E1" s="1794" t="s">
        <v>7</v>
      </c>
      <c r="F1" s="1796"/>
    </row>
    <row r="2" spans="1:6" s="1" customFormat="1">
      <c r="A2" s="44" t="s">
        <v>8</v>
      </c>
      <c r="B2" s="1797"/>
      <c r="C2" s="1798"/>
      <c r="D2" s="1799"/>
      <c r="E2" s="1797"/>
      <c r="F2" s="1799"/>
    </row>
    <row r="3" spans="1:6" s="5" customFormat="1" ht="15.75" thickBot="1">
      <c r="A3" s="45" t="s">
        <v>9</v>
      </c>
      <c r="B3" s="111" t="s">
        <v>10</v>
      </c>
      <c r="C3" s="112" t="s">
        <v>11</v>
      </c>
      <c r="D3" s="113" t="s">
        <v>12</v>
      </c>
      <c r="E3" s="114" t="s">
        <v>13</v>
      </c>
      <c r="F3" s="1026" t="s">
        <v>14</v>
      </c>
    </row>
    <row r="4" spans="1:6">
      <c r="A4" s="46" t="s">
        <v>112</v>
      </c>
      <c r="B4" s="47"/>
      <c r="C4" s="48"/>
      <c r="D4" s="49"/>
      <c r="E4" s="50"/>
      <c r="F4" s="67"/>
    </row>
    <row r="5" spans="1:6">
      <c r="A5" s="52" t="s">
        <v>113</v>
      </c>
      <c r="B5" s="53">
        <v>724546.83868289995</v>
      </c>
      <c r="C5" s="54">
        <v>899413.81325640017</v>
      </c>
      <c r="D5" s="55">
        <v>1034578.588602</v>
      </c>
      <c r="E5" s="174">
        <v>0.15028096450534245</v>
      </c>
      <c r="F5" s="176">
        <v>0.42789745723366046</v>
      </c>
    </row>
    <row r="6" spans="1:6">
      <c r="A6" s="52" t="s">
        <v>114</v>
      </c>
      <c r="B6" s="53">
        <v>11453</v>
      </c>
      <c r="C6" s="54">
        <v>22531</v>
      </c>
      <c r="D6" s="55">
        <v>20474</v>
      </c>
      <c r="E6" s="174">
        <v>-9.129643602148152E-2</v>
      </c>
      <c r="F6" s="176" t="s">
        <v>115</v>
      </c>
    </row>
    <row r="7" spans="1:6">
      <c r="A7" s="46" t="s">
        <v>116</v>
      </c>
      <c r="B7" s="56"/>
      <c r="C7" s="40" t="s">
        <v>117</v>
      </c>
      <c r="D7" s="57"/>
      <c r="E7" s="174"/>
      <c r="F7" s="176"/>
    </row>
    <row r="8" spans="1:6" ht="17.25">
      <c r="A8" s="52" t="s">
        <v>118</v>
      </c>
      <c r="B8" s="53">
        <v>13738.277971368956</v>
      </c>
      <c r="C8" s="54">
        <v>117195.20932291207</v>
      </c>
      <c r="D8" s="55">
        <v>100644.30924629915</v>
      </c>
      <c r="E8" s="174">
        <v>-0.1412250566574752</v>
      </c>
      <c r="F8" s="176">
        <v>6.3258314801931768</v>
      </c>
    </row>
    <row r="9" spans="1:6">
      <c r="A9" s="52" t="s">
        <v>119</v>
      </c>
      <c r="B9" s="53">
        <v>1358.1688830000001</v>
      </c>
      <c r="C9" s="54">
        <v>17113.612572999999</v>
      </c>
      <c r="D9" s="55">
        <v>4312.4215510000004</v>
      </c>
      <c r="E9" s="174">
        <v>-0.7480122018302745</v>
      </c>
      <c r="F9" s="176" t="s">
        <v>115</v>
      </c>
    </row>
    <row r="10" spans="1:6">
      <c r="A10" s="46" t="s">
        <v>120</v>
      </c>
      <c r="B10" s="56"/>
      <c r="C10" s="40" t="s">
        <v>117</v>
      </c>
      <c r="D10" s="57"/>
      <c r="E10" s="174"/>
      <c r="F10" s="176"/>
    </row>
    <row r="11" spans="1:6" ht="17.25">
      <c r="A11" s="52" t="s">
        <v>121</v>
      </c>
      <c r="B11" s="53">
        <v>-95573</v>
      </c>
      <c r="C11" s="54">
        <v>61617</v>
      </c>
      <c r="D11" s="55">
        <v>71483</v>
      </c>
      <c r="E11" s="174">
        <v>0.1601181492120681</v>
      </c>
      <c r="F11" s="176">
        <v>-1.7479413641928159</v>
      </c>
    </row>
    <row r="12" spans="1:6">
      <c r="A12" s="52" t="s">
        <v>122</v>
      </c>
      <c r="B12" s="53">
        <v>34596</v>
      </c>
      <c r="C12" s="54">
        <v>35463</v>
      </c>
      <c r="D12" s="55">
        <v>24434</v>
      </c>
      <c r="E12" s="174">
        <v>-0.31100019738882778</v>
      </c>
      <c r="F12" s="176">
        <v>-0.29373337958145451</v>
      </c>
    </row>
    <row r="13" spans="1:6">
      <c r="A13" s="46" t="s">
        <v>123</v>
      </c>
      <c r="B13" s="56"/>
      <c r="C13" s="40" t="s">
        <v>117</v>
      </c>
      <c r="D13" s="57"/>
      <c r="E13" s="174"/>
      <c r="F13" s="176"/>
    </row>
    <row r="14" spans="1:6">
      <c r="A14" s="52" t="s">
        <v>124</v>
      </c>
      <c r="B14" s="53">
        <v>11377</v>
      </c>
      <c r="C14" s="54">
        <v>14581</v>
      </c>
      <c r="D14" s="55">
        <v>11620</v>
      </c>
      <c r="E14" s="174">
        <v>-0.20307249159865581</v>
      </c>
      <c r="F14" s="176">
        <v>2.1358881954821132E-2</v>
      </c>
    </row>
    <row r="15" spans="1:6">
      <c r="A15" s="52" t="s">
        <v>125</v>
      </c>
      <c r="B15" s="53">
        <v>25324</v>
      </c>
      <c r="C15" s="54">
        <v>-5946</v>
      </c>
      <c r="D15" s="55">
        <v>23154</v>
      </c>
      <c r="E15" s="174">
        <v>-4.8940464177598386</v>
      </c>
      <c r="F15" s="176">
        <v>-8.5689464539567203E-2</v>
      </c>
    </row>
    <row r="16" spans="1:6" s="3" customFormat="1" ht="18" thickBot="1">
      <c r="A16" s="58" t="s">
        <v>126</v>
      </c>
      <c r="B16" s="59">
        <v>-66022.285537268908</v>
      </c>
      <c r="C16" s="60">
        <v>-101352.635152312</v>
      </c>
      <c r="D16" s="61">
        <v>-153874.31939929919</v>
      </c>
      <c r="E16" s="191">
        <v>0.5182073871888776</v>
      </c>
      <c r="F16" s="1049">
        <v>1.3306421179926997</v>
      </c>
    </row>
    <row r="17" spans="1:6" s="3" customFormat="1" ht="15.75" thickBot="1">
      <c r="A17" s="58" t="s">
        <v>127</v>
      </c>
      <c r="B17" s="63">
        <v>660798</v>
      </c>
      <c r="C17" s="64">
        <v>1060616.0000000002</v>
      </c>
      <c r="D17" s="65">
        <v>1136826</v>
      </c>
      <c r="E17" s="192">
        <v>7.1854469478114469E-2</v>
      </c>
      <c r="F17" s="1050">
        <v>0.72038353626978291</v>
      </c>
    </row>
    <row r="18" spans="1:6">
      <c r="A18" s="24"/>
      <c r="B18" s="24"/>
      <c r="C18" s="24"/>
      <c r="D18" s="24"/>
      <c r="E18" s="24"/>
      <c r="F18" s="24"/>
    </row>
    <row r="19" spans="1:6">
      <c r="A19" s="24"/>
      <c r="B19" s="24"/>
      <c r="C19" s="24"/>
      <c r="D19" s="24"/>
      <c r="E19" s="24"/>
      <c r="F19" s="24"/>
    </row>
    <row r="20" spans="1:6">
      <c r="A20" s="214" t="s">
        <v>128</v>
      </c>
      <c r="B20" s="214"/>
      <c r="C20" s="214"/>
      <c r="D20" s="214"/>
      <c r="E20" s="214"/>
      <c r="F20" s="24"/>
    </row>
    <row r="21" spans="1:6">
      <c r="A21" s="214" t="s">
        <v>129</v>
      </c>
      <c r="B21" s="214"/>
      <c r="C21" s="214"/>
      <c r="D21" s="214"/>
      <c r="E21" s="214"/>
      <c r="F21" s="24"/>
    </row>
    <row r="22" spans="1:6">
      <c r="A22" s="214" t="s">
        <v>130</v>
      </c>
      <c r="B22" s="214"/>
      <c r="C22" s="214"/>
      <c r="D22" s="214"/>
      <c r="E22" s="214"/>
      <c r="F22" s="24"/>
    </row>
    <row r="23" spans="1:6">
      <c r="A23" s="214" t="s">
        <v>131</v>
      </c>
      <c r="B23" s="214"/>
      <c r="C23" s="214"/>
      <c r="D23" s="214"/>
      <c r="E23" s="214"/>
      <c r="F23" s="24"/>
    </row>
    <row r="24" spans="1:6">
      <c r="A24" s="214" t="s">
        <v>132</v>
      </c>
    </row>
  </sheetData>
  <mergeCells count="2">
    <mergeCell ref="B1:D2"/>
    <mergeCell ref="E1:F2"/>
  </mergeCells>
  <hyperlinks>
    <hyperlink ref="A3" location="Index!A1" display="Back to index" xr:uid="{2B6CDD60-4720-A245-8788-A99638D7606F}"/>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DBF3A1-86B6-4EB2-8FEE-F0BD0484DD7B}">
  <sheetPr>
    <tabColor theme="2" tint="-9.9978637043366805E-2"/>
  </sheetPr>
  <dimension ref="A1:E23"/>
  <sheetViews>
    <sheetView showGridLines="0" zoomScale="60" zoomScaleNormal="60" workbookViewId="0">
      <pane xSplit="1" topLeftCell="B1" activePane="topRight" state="frozen"/>
      <selection pane="topRight" activeCell="D43" sqref="D43"/>
    </sheetView>
  </sheetViews>
  <sheetFormatPr baseColWidth="10" defaultColWidth="11.42578125" defaultRowHeight="15"/>
  <cols>
    <col min="1" max="1" width="53.5703125" customWidth="1"/>
  </cols>
  <sheetData>
    <row r="1" spans="1:5" s="7" customFormat="1" ht="14.45" customHeight="1">
      <c r="A1" s="471" t="s">
        <v>40</v>
      </c>
      <c r="B1" s="1794" t="s">
        <v>6</v>
      </c>
      <c r="C1" s="1795"/>
      <c r="D1" s="1796"/>
      <c r="E1" s="409"/>
    </row>
    <row r="2" spans="1:5" s="7" customFormat="1" ht="16.5">
      <c r="A2" s="170"/>
      <c r="B2" s="1797"/>
      <c r="C2" s="1798"/>
      <c r="D2" s="1799"/>
      <c r="E2" s="409"/>
    </row>
    <row r="3" spans="1:5" s="11" customFormat="1" ht="17.25" thickBot="1">
      <c r="A3" s="45" t="s">
        <v>9</v>
      </c>
      <c r="B3" s="111" t="s">
        <v>10</v>
      </c>
      <c r="C3" s="112" t="s">
        <v>11</v>
      </c>
      <c r="D3" s="113" t="s">
        <v>12</v>
      </c>
      <c r="E3" s="473"/>
    </row>
    <row r="4" spans="1:5">
      <c r="A4" s="66" t="s">
        <v>112</v>
      </c>
      <c r="B4" s="189"/>
      <c r="C4" s="51"/>
      <c r="D4" s="67"/>
    </row>
    <row r="5" spans="1:5">
      <c r="A5" s="68" t="s">
        <v>113</v>
      </c>
      <c r="B5" s="171">
        <v>0.18431334254984136</v>
      </c>
      <c r="C5" s="172">
        <v>0.20705696840972299</v>
      </c>
      <c r="D5" s="173">
        <v>0.23495661507673701</v>
      </c>
    </row>
    <row r="6" spans="1:5">
      <c r="A6" s="68" t="s">
        <v>114</v>
      </c>
      <c r="B6" s="174">
        <v>6.4918253476220003E-2</v>
      </c>
      <c r="C6" s="175">
        <v>0.10752530377353876</v>
      </c>
      <c r="D6" s="176">
        <v>0.10085881969712551</v>
      </c>
    </row>
    <row r="7" spans="1:5">
      <c r="A7" s="69" t="s">
        <v>116</v>
      </c>
      <c r="B7" s="177"/>
      <c r="C7" s="178"/>
      <c r="D7" s="179"/>
    </row>
    <row r="8" spans="1:5">
      <c r="A8" s="70" t="s">
        <v>882</v>
      </c>
      <c r="B8" s="174">
        <v>2.6587027117517124E-2</v>
      </c>
      <c r="C8" s="175">
        <v>0.20820829756054876</v>
      </c>
      <c r="D8" s="176">
        <v>0.17060382925501841</v>
      </c>
    </row>
    <row r="9" spans="1:5">
      <c r="A9" s="71" t="s">
        <v>119</v>
      </c>
      <c r="B9" s="174">
        <v>1.7743454239877745E-2</v>
      </c>
      <c r="C9" s="175">
        <v>0.20939655110477157</v>
      </c>
      <c r="D9" s="176">
        <v>5.3754655961719404E-2</v>
      </c>
    </row>
    <row r="10" spans="1:5">
      <c r="A10" s="72" t="s">
        <v>120</v>
      </c>
      <c r="B10" s="174"/>
      <c r="C10" s="175"/>
      <c r="D10" s="176"/>
    </row>
    <row r="11" spans="1:5">
      <c r="A11" s="68" t="s">
        <v>883</v>
      </c>
      <c r="B11" s="174">
        <v>-0.14399427241271484</v>
      </c>
      <c r="C11" s="175">
        <v>0.11841163830523284</v>
      </c>
      <c r="D11" s="176">
        <v>0.12799448858645601</v>
      </c>
    </row>
    <row r="12" spans="1:5">
      <c r="A12" s="68" t="s">
        <v>133</v>
      </c>
      <c r="B12" s="174">
        <v>0.21291696893653064</v>
      </c>
      <c r="C12" s="175">
        <v>0.25476613391332148</v>
      </c>
      <c r="D12" s="176">
        <v>0.19815080067431609</v>
      </c>
    </row>
    <row r="13" spans="1:5">
      <c r="A13" s="73" t="s">
        <v>123</v>
      </c>
      <c r="B13" s="174"/>
      <c r="C13" s="175"/>
      <c r="D13" s="176"/>
    </row>
    <row r="14" spans="1:5">
      <c r="A14" s="68" t="s">
        <v>124</v>
      </c>
      <c r="B14" s="180">
        <v>6.7891077100262709E-2</v>
      </c>
      <c r="C14" s="181">
        <v>9.5256138471237303E-2</v>
      </c>
      <c r="D14" s="182">
        <v>7.826589186576928E-2</v>
      </c>
    </row>
    <row r="15" spans="1:5" s="3" customFormat="1" ht="15.75" thickBot="1">
      <c r="A15" s="74" t="s">
        <v>134</v>
      </c>
      <c r="B15" s="183">
        <v>0.11036706943702945</v>
      </c>
      <c r="C15" s="184">
        <v>-2.5205542167142502E-2</v>
      </c>
      <c r="D15" s="185">
        <v>0.10944936743640241</v>
      </c>
    </row>
    <row r="16" spans="1:5" s="14" customFormat="1" ht="15.75" thickBot="1">
      <c r="A16" s="75" t="s">
        <v>135</v>
      </c>
      <c r="B16" s="186">
        <v>0.1068478147924642</v>
      </c>
      <c r="C16" s="187">
        <v>0.16415238283763664</v>
      </c>
      <c r="D16" s="188">
        <v>0.17040868030092304</v>
      </c>
    </row>
    <row r="17" spans="1:4">
      <c r="A17" s="24"/>
      <c r="B17" s="24"/>
      <c r="C17" s="24"/>
    </row>
    <row r="18" spans="1:4">
      <c r="A18" s="24"/>
      <c r="B18" s="24"/>
      <c r="C18" s="24"/>
    </row>
    <row r="19" spans="1:4" ht="15" customHeight="1">
      <c r="A19" s="1801"/>
      <c r="B19" s="1801"/>
      <c r="C19" s="1801"/>
      <c r="D19" s="1801"/>
    </row>
    <row r="20" spans="1:4" ht="38.25" customHeight="1">
      <c r="A20" s="1801"/>
      <c r="B20" s="1801"/>
      <c r="C20" s="1801"/>
      <c r="D20" s="1801"/>
    </row>
    <row r="21" spans="1:4" ht="16.5" customHeight="1">
      <c r="A21" s="1801"/>
      <c r="B21" s="1801"/>
      <c r="C21" s="1801"/>
      <c r="D21" s="1801"/>
    </row>
    <row r="22" spans="1:4">
      <c r="A22" s="1801"/>
      <c r="B22" s="1801"/>
      <c r="C22" s="1801"/>
      <c r="D22" s="1801"/>
    </row>
    <row r="23" spans="1:4" ht="46.5" customHeight="1">
      <c r="A23" s="1801"/>
      <c r="B23" s="1801"/>
      <c r="C23" s="1801"/>
      <c r="D23" s="1801"/>
    </row>
  </sheetData>
  <mergeCells count="3">
    <mergeCell ref="B1:D2"/>
    <mergeCell ref="A19:D20"/>
    <mergeCell ref="A21:D23"/>
  </mergeCells>
  <hyperlinks>
    <hyperlink ref="A3" location="Index!A1" display="Back to index" xr:uid="{7D72A362-CA48-5849-A9BB-2B894B1ED423}"/>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D6472-3678-41D4-864C-EA642F30DC1F}">
  <sheetPr>
    <tabColor theme="2" tint="-9.9978637043366805E-2"/>
  </sheetPr>
  <dimension ref="A1:R73"/>
  <sheetViews>
    <sheetView showGridLines="0" zoomScale="60" zoomScaleNormal="60" workbookViewId="0">
      <pane xSplit="1" topLeftCell="B1" activePane="topRight" state="frozen"/>
      <selection pane="topRight" activeCell="A21" sqref="A21"/>
    </sheetView>
  </sheetViews>
  <sheetFormatPr baseColWidth="10" defaultColWidth="11.42578125" defaultRowHeight="15"/>
  <cols>
    <col min="1" max="1" width="55.42578125" customWidth="1"/>
    <col min="17" max="18" width="12" customWidth="1"/>
  </cols>
  <sheetData>
    <row r="1" spans="1:11">
      <c r="A1" s="1802" t="s">
        <v>136</v>
      </c>
      <c r="B1" s="1805" t="s">
        <v>164</v>
      </c>
      <c r="C1" s="1806"/>
      <c r="D1" s="1807"/>
      <c r="E1" s="1805" t="s">
        <v>165</v>
      </c>
      <c r="F1" s="1807"/>
      <c r="G1" s="1805" t="s">
        <v>7</v>
      </c>
      <c r="H1" s="1807"/>
      <c r="I1" s="1805" t="s">
        <v>174</v>
      </c>
      <c r="J1" s="1806"/>
      <c r="K1" s="1807"/>
    </row>
    <row r="2" spans="1:11">
      <c r="A2" s="1803"/>
      <c r="B2" s="1808"/>
      <c r="C2" s="1809"/>
      <c r="D2" s="1810"/>
      <c r="E2" s="1808"/>
      <c r="F2" s="1810"/>
      <c r="G2" s="1808"/>
      <c r="H2" s="1810"/>
      <c r="I2" s="1808"/>
      <c r="J2" s="1809"/>
      <c r="K2" s="1810"/>
    </row>
    <row r="3" spans="1:11" ht="15.75" thickBot="1">
      <c r="A3" s="1804"/>
      <c r="B3" s="1131" t="s">
        <v>145</v>
      </c>
      <c r="C3" s="1132" t="s">
        <v>146</v>
      </c>
      <c r="D3" s="1132" t="s">
        <v>144</v>
      </c>
      <c r="E3" s="1056" t="s">
        <v>13</v>
      </c>
      <c r="F3" s="1057" t="s">
        <v>14</v>
      </c>
      <c r="G3" s="1056" t="s">
        <v>13</v>
      </c>
      <c r="H3" s="1057" t="s">
        <v>14</v>
      </c>
      <c r="I3" s="1056" t="s">
        <v>145</v>
      </c>
      <c r="J3" s="1133" t="s">
        <v>146</v>
      </c>
      <c r="K3" s="1057" t="s">
        <v>144</v>
      </c>
    </row>
    <row r="4" spans="1:11">
      <c r="A4" s="1134" t="s">
        <v>147</v>
      </c>
      <c r="B4" s="1135">
        <v>111927.87091316625</v>
      </c>
      <c r="C4" s="1136">
        <v>119100.22036119014</v>
      </c>
      <c r="D4" s="1137">
        <v>118248.04425454837</v>
      </c>
      <c r="E4" s="1135">
        <v>-852.17610664176755</v>
      </c>
      <c r="F4" s="1137">
        <v>6320.1733413821203</v>
      </c>
      <c r="G4" s="1138">
        <v>-7.1551177995927695E-3</v>
      </c>
      <c r="H4" s="1139">
        <v>5.6466484083176338E-2</v>
      </c>
      <c r="I4" s="1140">
        <v>0.8187909402918605</v>
      </c>
      <c r="J4" s="1141">
        <v>0.82105540855776693</v>
      </c>
      <c r="K4" s="1142">
        <v>0.82338151706517482</v>
      </c>
    </row>
    <row r="5" spans="1:11" ht="17.25">
      <c r="A5" s="1143" t="s">
        <v>167</v>
      </c>
      <c r="B5" s="1144">
        <v>49818.816943588339</v>
      </c>
      <c r="C5" s="1145">
        <v>56358.892478482303</v>
      </c>
      <c r="D5" s="1146">
        <v>55580.344796937396</v>
      </c>
      <c r="E5" s="1144">
        <v>-778.54768154490739</v>
      </c>
      <c r="F5" s="1146">
        <v>5761.5278533490564</v>
      </c>
      <c r="G5" s="1147">
        <v>-1.3814105410998923E-2</v>
      </c>
      <c r="H5" s="1148">
        <v>0.1156496321434739</v>
      </c>
      <c r="I5" s="1140">
        <v>0.36444181093299466</v>
      </c>
      <c r="J5" s="1141">
        <v>0.38852802580424334</v>
      </c>
      <c r="K5" s="1142">
        <v>0.3870155223827097</v>
      </c>
    </row>
    <row r="6" spans="1:11">
      <c r="A6" s="1149" t="s">
        <v>149</v>
      </c>
      <c r="B6" s="1150">
        <v>27229.29884401042</v>
      </c>
      <c r="C6" s="1151">
        <v>31850.665399896196</v>
      </c>
      <c r="D6" s="1152">
        <v>31624.959678953583</v>
      </c>
      <c r="E6" s="1150">
        <v>-225.70572094261297</v>
      </c>
      <c r="F6" s="1153">
        <v>4395.6608349431626</v>
      </c>
      <c r="G6" s="1154">
        <v>-7.0863738044024682E-3</v>
      </c>
      <c r="H6" s="1155">
        <v>0.16143128988097577</v>
      </c>
      <c r="I6" s="1156">
        <v>0.19919170285363441</v>
      </c>
      <c r="J6" s="1157">
        <v>0.21957273473920533</v>
      </c>
      <c r="K6" s="1155">
        <v>0.22021004610890374</v>
      </c>
    </row>
    <row r="7" spans="1:11">
      <c r="A7" s="1149" t="s">
        <v>168</v>
      </c>
      <c r="B7" s="1150">
        <v>22589.518099577912</v>
      </c>
      <c r="C7" s="1151">
        <v>24508.227078586107</v>
      </c>
      <c r="D7" s="1152">
        <v>23955.385117983809</v>
      </c>
      <c r="E7" s="1159">
        <v>-552.84196060229806</v>
      </c>
      <c r="F7" s="1153">
        <v>1365.8670184058974</v>
      </c>
      <c r="G7" s="1154">
        <v>-2.2557403227479456E-2</v>
      </c>
      <c r="H7" s="1155">
        <v>6.0464637288186296E-2</v>
      </c>
      <c r="I7" s="1156">
        <v>0.16525010807936022</v>
      </c>
      <c r="J7" s="1157">
        <v>0.16895529106503798</v>
      </c>
      <c r="K7" s="1155">
        <v>0.16680547627380593</v>
      </c>
    </row>
    <row r="8" spans="1:11" ht="17.25">
      <c r="A8" s="1143" t="s">
        <v>169</v>
      </c>
      <c r="B8" s="1144">
        <v>62109.053969577923</v>
      </c>
      <c r="C8" s="1145">
        <v>62741.327882707817</v>
      </c>
      <c r="D8" s="1146">
        <v>62667.699457610979</v>
      </c>
      <c r="E8" s="1144">
        <v>-73.628425096838328</v>
      </c>
      <c r="F8" s="1146">
        <v>558.64548803305661</v>
      </c>
      <c r="G8" s="1147">
        <v>-1.1735235383363296E-3</v>
      </c>
      <c r="H8" s="1148">
        <v>8.994590197858976E-3</v>
      </c>
      <c r="I8" s="1158">
        <v>0.45434912935886596</v>
      </c>
      <c r="J8" s="1147">
        <v>0.43252738275352354</v>
      </c>
      <c r="K8" s="1148">
        <v>0.43636599468246517</v>
      </c>
    </row>
    <row r="9" spans="1:11">
      <c r="A9" s="1149" t="s">
        <v>152</v>
      </c>
      <c r="B9" s="1150">
        <v>10793.075908924051</v>
      </c>
      <c r="C9" s="1151">
        <v>10484.098126270315</v>
      </c>
      <c r="D9" s="1152">
        <v>9434.8412168018913</v>
      </c>
      <c r="E9" s="1159">
        <v>-1049.2569094684241</v>
      </c>
      <c r="F9" s="1181">
        <v>-1358.2346921221597</v>
      </c>
      <c r="G9" s="1154">
        <v>-0.10008079825571925</v>
      </c>
      <c r="H9" s="1155">
        <v>-0.12584315199702512</v>
      </c>
      <c r="I9" s="1156">
        <v>7.8955069010160264E-2</v>
      </c>
      <c r="J9" s="1157">
        <v>7.2275478956457029E-2</v>
      </c>
      <c r="K9" s="1155">
        <v>6.569642587607169E-2</v>
      </c>
    </row>
    <row r="10" spans="1:11">
      <c r="A10" s="1149" t="s">
        <v>153</v>
      </c>
      <c r="B10" s="1150">
        <v>19562.229394033453</v>
      </c>
      <c r="C10" s="1151">
        <v>19716.536305505822</v>
      </c>
      <c r="D10" s="1152">
        <v>19404.139026490073</v>
      </c>
      <c r="E10" s="1150">
        <v>-312.39727901574952</v>
      </c>
      <c r="F10" s="1152">
        <v>-158.09036754338013</v>
      </c>
      <c r="G10" s="1154">
        <v>-1.5844429983805641E-2</v>
      </c>
      <c r="H10" s="1155">
        <v>-8.0814085326899043E-3</v>
      </c>
      <c r="I10" s="1156">
        <v>0.14310444815100629</v>
      </c>
      <c r="J10" s="1157">
        <v>0.13592224029953393</v>
      </c>
      <c r="K10" s="1155">
        <v>0.13511436514401726</v>
      </c>
    </row>
    <row r="11" spans="1:11">
      <c r="A11" s="1149" t="s">
        <v>154</v>
      </c>
      <c r="B11" s="1150">
        <v>17720.265930747271</v>
      </c>
      <c r="C11" s="1151">
        <v>18431.900541412386</v>
      </c>
      <c r="D11" s="1152">
        <v>18832.652656246115</v>
      </c>
      <c r="E11" s="1160">
        <v>400.75211483372914</v>
      </c>
      <c r="F11" s="1153">
        <v>1112.3867254988436</v>
      </c>
      <c r="G11" s="1154">
        <v>2.1742311051067498E-2</v>
      </c>
      <c r="H11" s="1155">
        <v>6.2774832491011789E-2</v>
      </c>
      <c r="I11" s="1156">
        <v>0.12962985077161546</v>
      </c>
      <c r="J11" s="1157">
        <v>0.12706619335909217</v>
      </c>
      <c r="K11" s="1155">
        <v>0.13113500702879466</v>
      </c>
    </row>
    <row r="12" spans="1:11">
      <c r="A12" s="1149" t="s">
        <v>155</v>
      </c>
      <c r="B12" s="1150">
        <v>9958.4971049576616</v>
      </c>
      <c r="C12" s="1151">
        <v>10295.511194971257</v>
      </c>
      <c r="D12" s="1152">
        <v>10973.605413294679</v>
      </c>
      <c r="E12" s="1160">
        <v>678.09421832342196</v>
      </c>
      <c r="F12" s="1153">
        <v>1015.1083083370177</v>
      </c>
      <c r="G12" s="1154">
        <v>6.5863093680538221E-2</v>
      </c>
      <c r="H12" s="1155">
        <v>0.10193388597077213</v>
      </c>
      <c r="I12" s="1156">
        <v>7.2849837506405168E-2</v>
      </c>
      <c r="J12" s="1157">
        <v>7.097539471264265E-2</v>
      </c>
      <c r="K12" s="1155">
        <v>7.6411106245637905E-2</v>
      </c>
    </row>
    <row r="13" spans="1:11">
      <c r="A13" s="1149" t="s">
        <v>156</v>
      </c>
      <c r="B13" s="1150">
        <v>4074.9856309154834</v>
      </c>
      <c r="C13" s="1151">
        <v>3813.2817145480367</v>
      </c>
      <c r="D13" s="1152">
        <v>4022.4611447782099</v>
      </c>
      <c r="E13" s="1150">
        <v>209.17943023017324</v>
      </c>
      <c r="F13" s="1152">
        <v>-52.52448613727347</v>
      </c>
      <c r="G13" s="1157">
        <v>5.485548823527342E-2</v>
      </c>
      <c r="H13" s="1155">
        <v>-1.288948990121308E-2</v>
      </c>
      <c r="I13" s="1156">
        <v>2.9809923919678741E-2</v>
      </c>
      <c r="J13" s="1157">
        <v>2.6288075425797759E-2</v>
      </c>
      <c r="K13" s="1155">
        <v>2.8009090387943619E-2</v>
      </c>
    </row>
    <row r="14" spans="1:11">
      <c r="A14" s="1161" t="s">
        <v>157</v>
      </c>
      <c r="B14" s="1144">
        <v>12923.319335017433</v>
      </c>
      <c r="C14" s="1145">
        <v>13352.299115165833</v>
      </c>
      <c r="D14" s="1146">
        <v>13582.1769097202</v>
      </c>
      <c r="E14" s="1144">
        <v>229.87779455436612</v>
      </c>
      <c r="F14" s="1162">
        <v>658.85757470276621</v>
      </c>
      <c r="G14" s="1163">
        <v>1.7216345482649276E-2</v>
      </c>
      <c r="H14" s="1148">
        <v>5.0982070288823067E-2</v>
      </c>
      <c r="I14" s="1158">
        <v>9.4538533643868217E-2</v>
      </c>
      <c r="J14" s="1147">
        <v>9.2048338550013112E-2</v>
      </c>
      <c r="K14" s="1148">
        <v>9.4575039269986436E-2</v>
      </c>
    </row>
    <row r="15" spans="1:11">
      <c r="A15" s="1161" t="s">
        <v>158</v>
      </c>
      <c r="B15" s="1144">
        <v>908.63333333333333</v>
      </c>
      <c r="C15" s="1145">
        <v>1063.6963156119373</v>
      </c>
      <c r="D15" s="1146">
        <v>1077.4402873460772</v>
      </c>
      <c r="E15" s="1144">
        <v>13.743971734139905</v>
      </c>
      <c r="F15" s="1146">
        <v>168.80695401274386</v>
      </c>
      <c r="G15" s="1163">
        <v>1.2920954536006946E-2</v>
      </c>
      <c r="H15" s="1148">
        <v>0.18578115926418115</v>
      </c>
      <c r="I15" s="1158">
        <v>6.6469659014394052E-3</v>
      </c>
      <c r="J15" s="1147">
        <v>7.3329302863384179E-3</v>
      </c>
      <c r="K15" s="1148">
        <v>7.5024024620012029E-3</v>
      </c>
    </row>
    <row r="16" spans="1:11">
      <c r="A16" s="1161" t="s">
        <v>160</v>
      </c>
      <c r="B16" s="1144">
        <v>8419.5698764612152</v>
      </c>
      <c r="C16" s="1145">
        <v>9230.3607245620442</v>
      </c>
      <c r="D16" s="1146">
        <v>8602.2819333427851</v>
      </c>
      <c r="E16" s="1164">
        <v>-628.07879121925907</v>
      </c>
      <c r="F16" s="1146">
        <v>182.71205688156988</v>
      </c>
      <c r="G16" s="1163">
        <v>-6.8044880363985927E-2</v>
      </c>
      <c r="H16" s="1148">
        <v>2.1700877783838113E-2</v>
      </c>
      <c r="I16" s="1158">
        <v>6.1592054595132714E-2</v>
      </c>
      <c r="J16" s="1147">
        <v>6.3632439745765754E-2</v>
      </c>
      <c r="K16" s="1148">
        <v>5.9899172059462491E-2</v>
      </c>
    </row>
    <row r="17" spans="1:11" ht="15.75" thickBot="1">
      <c r="A17" s="1165" t="s">
        <v>161</v>
      </c>
      <c r="B17" s="1144">
        <v>2519.5676629999998</v>
      </c>
      <c r="C17" s="1145">
        <v>2310.8935638350358</v>
      </c>
      <c r="D17" s="1146">
        <v>2102.7583866666664</v>
      </c>
      <c r="E17" s="1144">
        <v>-208.13517716836941</v>
      </c>
      <c r="F17" s="1166">
        <v>-416.8092763333334</v>
      </c>
      <c r="G17" s="1163">
        <v>-9.0066968217679122E-2</v>
      </c>
      <c r="H17" s="1148">
        <v>-0.16542888784222876</v>
      </c>
      <c r="I17" s="1158">
        <v>1.8431505567699149E-2</v>
      </c>
      <c r="J17" s="1147">
        <v>1.5930882860115722E-2</v>
      </c>
      <c r="K17" s="1148">
        <v>1.4641869143375051E-2</v>
      </c>
    </row>
    <row r="18" spans="1:11" ht="15.75" thickBot="1">
      <c r="A18" s="1167" t="s">
        <v>170</v>
      </c>
      <c r="B18" s="1168">
        <v>136698.96112097823</v>
      </c>
      <c r="C18" s="1169">
        <v>145057.47008036499</v>
      </c>
      <c r="D18" s="1170">
        <v>143612.7017716241</v>
      </c>
      <c r="E18" s="1168">
        <v>-1444.768308740895</v>
      </c>
      <c r="F18" s="1170">
        <v>6913.7406506458647</v>
      </c>
      <c r="G18" s="1171">
        <v>-9.9599717818079636E-3</v>
      </c>
      <c r="H18" s="1172">
        <v>5.0576394977334349E-2</v>
      </c>
      <c r="I18" s="1171">
        <v>1</v>
      </c>
      <c r="J18" s="1173">
        <v>1</v>
      </c>
      <c r="K18" s="1172">
        <v>1</v>
      </c>
    </row>
    <row r="19" spans="1:11">
      <c r="A19" s="1174"/>
      <c r="B19" s="1175"/>
      <c r="C19" s="1175"/>
      <c r="D19" s="1175"/>
      <c r="E19" s="1176"/>
      <c r="F19" s="1176"/>
      <c r="G19" s="1176"/>
      <c r="H19" s="1176"/>
      <c r="I19" s="1177"/>
      <c r="J19" s="1177"/>
      <c r="K19" s="1177"/>
    </row>
    <row r="20" spans="1:11">
      <c r="A20" s="1178" t="s">
        <v>875</v>
      </c>
      <c r="B20" s="1179"/>
      <c r="C20" s="1179"/>
      <c r="D20" s="1179"/>
      <c r="E20" s="1179"/>
      <c r="F20" s="1179"/>
      <c r="G20" s="1179"/>
      <c r="H20" s="1179"/>
      <c r="I20" s="1179"/>
      <c r="J20" s="1179"/>
      <c r="K20" s="1179"/>
    </row>
    <row r="21" spans="1:11">
      <c r="A21" s="1178" t="s">
        <v>171</v>
      </c>
      <c r="B21" s="1179"/>
      <c r="C21" s="1179"/>
      <c r="D21" s="1179"/>
      <c r="E21" s="1179"/>
      <c r="F21" s="1179"/>
      <c r="G21" s="1179"/>
      <c r="H21" s="1179"/>
      <c r="I21" s="1179"/>
      <c r="J21" s="1179"/>
      <c r="K21" s="1179"/>
    </row>
    <row r="22" spans="1:11">
      <c r="A22" s="1180" t="s">
        <v>175</v>
      </c>
      <c r="B22" s="1179"/>
      <c r="C22" s="1179"/>
      <c r="D22" s="1179"/>
      <c r="E22" s="1179"/>
      <c r="F22" s="1179"/>
      <c r="G22" s="1179"/>
      <c r="H22" s="1179"/>
      <c r="I22" s="1179"/>
      <c r="J22" s="1179"/>
      <c r="K22" s="1179"/>
    </row>
    <row r="23" spans="1:11" s="24" customFormat="1" ht="14.25">
      <c r="A23" s="1684" t="s">
        <v>877</v>
      </c>
      <c r="B23" s="1685"/>
    </row>
    <row r="24" spans="1:11" s="24" customFormat="1" ht="14.25">
      <c r="A24" s="1684" t="s">
        <v>878</v>
      </c>
      <c r="B24" s="1686"/>
    </row>
    <row r="25" spans="1:11" ht="15.75" thickBot="1"/>
    <row r="26" spans="1:11">
      <c r="A26" s="1802" t="s">
        <v>163</v>
      </c>
      <c r="B26" s="1805" t="s">
        <v>164</v>
      </c>
      <c r="C26" s="1806"/>
      <c r="D26" s="1807"/>
      <c r="E26" s="1805" t="s">
        <v>165</v>
      </c>
      <c r="F26" s="1807"/>
      <c r="G26" s="1805" t="s">
        <v>7</v>
      </c>
      <c r="H26" s="1807"/>
      <c r="I26" s="1805" t="s">
        <v>166</v>
      </c>
      <c r="J26" s="1806"/>
      <c r="K26" s="1807"/>
    </row>
    <row r="27" spans="1:11">
      <c r="A27" s="1803"/>
      <c r="B27" s="1808"/>
      <c r="C27" s="1809"/>
      <c r="D27" s="1810"/>
      <c r="E27" s="1808"/>
      <c r="F27" s="1810"/>
      <c r="G27" s="1808"/>
      <c r="H27" s="1810"/>
      <c r="I27" s="1808"/>
      <c r="J27" s="1809"/>
      <c r="K27" s="1810"/>
    </row>
    <row r="28" spans="1:11" ht="15.75" thickBot="1">
      <c r="A28" s="1804"/>
      <c r="B28" s="1131" t="s">
        <v>145</v>
      </c>
      <c r="C28" s="1132" t="s">
        <v>146</v>
      </c>
      <c r="D28" s="1132" t="s">
        <v>144</v>
      </c>
      <c r="E28" s="1056" t="s">
        <v>13</v>
      </c>
      <c r="F28" s="1057" t="s">
        <v>14</v>
      </c>
      <c r="G28" s="1056" t="s">
        <v>13</v>
      </c>
      <c r="H28" s="1057" t="s">
        <v>14</v>
      </c>
      <c r="I28" s="1056" t="s">
        <v>145</v>
      </c>
      <c r="J28" s="1133" t="s">
        <v>146</v>
      </c>
      <c r="K28" s="1057" t="s">
        <v>144</v>
      </c>
    </row>
    <row r="29" spans="1:11">
      <c r="A29" s="1134" t="s">
        <v>147</v>
      </c>
      <c r="B29" s="1135">
        <v>90277.659038399594</v>
      </c>
      <c r="C29" s="1136">
        <v>101728.83509881012</v>
      </c>
      <c r="D29" s="1137">
        <v>102935.81960629171</v>
      </c>
      <c r="E29" s="1135">
        <v>1206.9845074815967</v>
      </c>
      <c r="F29" s="1137">
        <v>12658.160567892119</v>
      </c>
      <c r="G29" s="1138">
        <v>1.1864723569371849E-2</v>
      </c>
      <c r="H29" s="1139">
        <v>0.14021365532426988</v>
      </c>
      <c r="I29" s="1140">
        <v>0.80441817845211327</v>
      </c>
      <c r="J29" s="1141">
        <v>0.81173009310766797</v>
      </c>
      <c r="K29" s="1142">
        <v>0.81634330199385086</v>
      </c>
    </row>
    <row r="30" spans="1:11" ht="17.25">
      <c r="A30" s="1143" t="s">
        <v>167</v>
      </c>
      <c r="B30" s="1144">
        <v>43476.568113068337</v>
      </c>
      <c r="C30" s="1145">
        <v>52289.339053315634</v>
      </c>
      <c r="D30" s="1146">
        <v>52038.77725894739</v>
      </c>
      <c r="E30" s="1144">
        <v>-250.56179436824459</v>
      </c>
      <c r="F30" s="1146">
        <v>8562.2091458790528</v>
      </c>
      <c r="G30" s="1147">
        <v>-4.7918332666773145E-3</v>
      </c>
      <c r="H30" s="1148">
        <v>0.1969384778396388</v>
      </c>
      <c r="I30" s="1140">
        <v>0.38739752558257801</v>
      </c>
      <c r="J30" s="1141">
        <v>0.41723499553552623</v>
      </c>
      <c r="K30" s="1142">
        <v>0.4126989751650556</v>
      </c>
    </row>
    <row r="31" spans="1:11">
      <c r="A31" s="1149" t="s">
        <v>149</v>
      </c>
      <c r="B31" s="1150">
        <v>26579.033105967086</v>
      </c>
      <c r="C31" s="1151">
        <v>31425.643006262864</v>
      </c>
      <c r="D31" s="1152">
        <v>31234.18461424025</v>
      </c>
      <c r="E31" s="1150">
        <v>-191.45839202261413</v>
      </c>
      <c r="F31" s="1153">
        <v>4655.1515082731639</v>
      </c>
      <c r="G31" s="1154">
        <v>-6.0924256023801027E-3</v>
      </c>
      <c r="H31" s="1155">
        <v>0.17514374919936659</v>
      </c>
      <c r="I31" s="1156">
        <v>0.23683220880845168</v>
      </c>
      <c r="J31" s="1157">
        <v>0.25075623935597846</v>
      </c>
      <c r="K31" s="1155">
        <v>0.24770597349492443</v>
      </c>
    </row>
    <row r="32" spans="1:11">
      <c r="A32" s="1149" t="s">
        <v>168</v>
      </c>
      <c r="B32" s="1150">
        <v>16897.535007101251</v>
      </c>
      <c r="C32" s="1151">
        <v>20863.696047052774</v>
      </c>
      <c r="D32" s="1152">
        <v>20804.592644707147</v>
      </c>
      <c r="E32" s="1150">
        <v>-59.103402345626819</v>
      </c>
      <c r="F32" s="1153">
        <v>3907.0576376058962</v>
      </c>
      <c r="G32" s="1154">
        <v>-2.8328347102226648E-3</v>
      </c>
      <c r="H32" s="1155">
        <v>0.23122056773156219</v>
      </c>
      <c r="I32" s="1156">
        <v>0.15056531677412635</v>
      </c>
      <c r="J32" s="1157">
        <v>0.1664787561795478</v>
      </c>
      <c r="K32" s="1155">
        <v>0.16499300167013123</v>
      </c>
    </row>
    <row r="33" spans="1:11" ht="17.25">
      <c r="A33" s="1143" t="s">
        <v>169</v>
      </c>
      <c r="B33" s="1144">
        <v>46801.090925331257</v>
      </c>
      <c r="C33" s="1145">
        <v>49439.496045494488</v>
      </c>
      <c r="D33" s="1146">
        <v>50897.042347344315</v>
      </c>
      <c r="E33" s="1144">
        <v>1457.5463018498267</v>
      </c>
      <c r="F33" s="1146">
        <v>4095.9514220130586</v>
      </c>
      <c r="G33" s="1147">
        <v>2.9481415031184399E-2</v>
      </c>
      <c r="H33" s="1148">
        <v>8.7518289446456343E-2</v>
      </c>
      <c r="I33" s="1158">
        <v>0.41702065286953521</v>
      </c>
      <c r="J33" s="1147">
        <v>0.39449509757214185</v>
      </c>
      <c r="K33" s="1148">
        <v>0.4036443268287952</v>
      </c>
    </row>
    <row r="34" spans="1:11">
      <c r="A34" s="1149" t="s">
        <v>152</v>
      </c>
      <c r="B34" s="1150">
        <v>4287.177046451121</v>
      </c>
      <c r="C34" s="1151">
        <v>5301.8858920846787</v>
      </c>
      <c r="D34" s="1152">
        <v>4858.3848226261689</v>
      </c>
      <c r="E34" s="1159">
        <v>-443.50106945850985</v>
      </c>
      <c r="F34" s="1152">
        <v>571.20777617504791</v>
      </c>
      <c r="G34" s="1154">
        <v>-8.3649682110402246E-2</v>
      </c>
      <c r="H34" s="1155">
        <v>0.13323633943410096</v>
      </c>
      <c r="I34" s="1156">
        <v>3.820084821806273E-2</v>
      </c>
      <c r="J34" s="1157">
        <v>4.2305609069915186E-2</v>
      </c>
      <c r="K34" s="1155">
        <v>3.8529929849774443E-2</v>
      </c>
    </row>
    <row r="35" spans="1:11">
      <c r="A35" s="1149" t="s">
        <v>153</v>
      </c>
      <c r="B35" s="1150">
        <v>10760.165212259719</v>
      </c>
      <c r="C35" s="1151">
        <v>11596.916702478124</v>
      </c>
      <c r="D35" s="1152">
        <v>12209.938310399129</v>
      </c>
      <c r="E35" s="1160">
        <v>613.02160792100585</v>
      </c>
      <c r="F35" s="1153">
        <v>1449.7730981394106</v>
      </c>
      <c r="G35" s="1154">
        <v>5.2860740802769701E-2</v>
      </c>
      <c r="H35" s="1155">
        <v>0.13473520801405492</v>
      </c>
      <c r="I35" s="1156">
        <v>9.5878344565935969E-2</v>
      </c>
      <c r="J35" s="1157">
        <v>9.2535870144595259E-2</v>
      </c>
      <c r="K35" s="1155">
        <v>9.6832195008269062E-2</v>
      </c>
    </row>
    <row r="36" spans="1:11">
      <c r="A36" s="1149" t="s">
        <v>154</v>
      </c>
      <c r="B36" s="1150">
        <v>17720.265930747271</v>
      </c>
      <c r="C36" s="1151">
        <v>18431.900541412386</v>
      </c>
      <c r="D36" s="1152">
        <v>18832.652656246115</v>
      </c>
      <c r="E36" s="1150">
        <v>400.75211483372914</v>
      </c>
      <c r="F36" s="1152">
        <v>1112.3867254988436</v>
      </c>
      <c r="G36" s="1154">
        <v>2.1742311051067498E-2</v>
      </c>
      <c r="H36" s="1155">
        <v>6.2774832491011789E-2</v>
      </c>
      <c r="I36" s="1156">
        <v>0.15789625244530997</v>
      </c>
      <c r="J36" s="1157">
        <v>0.14707460601607689</v>
      </c>
      <c r="K36" s="1155">
        <v>0.14935432499109888</v>
      </c>
    </row>
    <row r="37" spans="1:11">
      <c r="A37" s="1149" t="s">
        <v>155</v>
      </c>
      <c r="B37" s="1150">
        <v>9958.4971049576616</v>
      </c>
      <c r="C37" s="1151">
        <v>10295.511194971255</v>
      </c>
      <c r="D37" s="1152">
        <v>10973.605413294679</v>
      </c>
      <c r="E37" s="1160">
        <v>678.09421832342377</v>
      </c>
      <c r="F37" s="1152">
        <v>1015.1083083370177</v>
      </c>
      <c r="G37" s="1154">
        <v>6.5863093680538443E-2</v>
      </c>
      <c r="H37" s="1155">
        <v>0.10193388597077213</v>
      </c>
      <c r="I37" s="1156">
        <v>8.8735088909242699E-2</v>
      </c>
      <c r="J37" s="1157">
        <v>8.215149866571908E-2</v>
      </c>
      <c r="K37" s="1155">
        <v>8.702732743694036E-2</v>
      </c>
    </row>
    <row r="38" spans="1:11">
      <c r="A38" s="1149" t="s">
        <v>156</v>
      </c>
      <c r="B38" s="1150">
        <v>4074.9856309154834</v>
      </c>
      <c r="C38" s="1151">
        <v>3813.2817145480367</v>
      </c>
      <c r="D38" s="1152">
        <v>4022.4611447782099</v>
      </c>
      <c r="E38" s="1150">
        <v>209.17943023017324</v>
      </c>
      <c r="F38" s="1152">
        <v>-52.52448613727347</v>
      </c>
      <c r="G38" s="1157">
        <v>5.485548823527342E-2</v>
      </c>
      <c r="H38" s="1155">
        <v>-1.288948990121308E-2</v>
      </c>
      <c r="I38" s="1156">
        <v>3.6310118730983873E-2</v>
      </c>
      <c r="J38" s="1157">
        <v>3.0427513675835367E-2</v>
      </c>
      <c r="K38" s="1155">
        <v>3.1900549542712341E-2</v>
      </c>
    </row>
    <row r="39" spans="1:11">
      <c r="A39" s="1161" t="s">
        <v>157</v>
      </c>
      <c r="B39" s="1144">
        <v>10101.843734106496</v>
      </c>
      <c r="C39" s="1145">
        <v>10989.688149611751</v>
      </c>
      <c r="D39" s="1146">
        <v>11375.488214431374</v>
      </c>
      <c r="E39" s="1144">
        <v>385.800064819623</v>
      </c>
      <c r="F39" s="1162">
        <v>1273.6444803248778</v>
      </c>
      <c r="G39" s="1163">
        <v>3.5105642632202727E-2</v>
      </c>
      <c r="H39" s="1148">
        <v>0.1260803981776828</v>
      </c>
      <c r="I39" s="1158">
        <v>9.001237761538991E-2</v>
      </c>
      <c r="J39" s="1147">
        <v>8.76905803181946E-2</v>
      </c>
      <c r="K39" s="1148">
        <v>9.021450109669539E-2</v>
      </c>
    </row>
    <row r="40" spans="1:11">
      <c r="A40" s="1161" t="s">
        <v>158</v>
      </c>
      <c r="B40" s="1144">
        <v>908.63333333333333</v>
      </c>
      <c r="C40" s="1145">
        <v>1063.6963156119373</v>
      </c>
      <c r="D40" s="1146">
        <v>1077.4402873460772</v>
      </c>
      <c r="E40" s="1144">
        <v>13.743971734139905</v>
      </c>
      <c r="F40" s="1146">
        <v>168.80695401274386</v>
      </c>
      <c r="G40" s="1163">
        <v>1.2920954536006946E-2</v>
      </c>
      <c r="H40" s="1148">
        <v>0.18578115926418115</v>
      </c>
      <c r="I40" s="1158">
        <v>8.0963682340275851E-3</v>
      </c>
      <c r="J40" s="1147">
        <v>8.4876063750390918E-3</v>
      </c>
      <c r="K40" s="1148">
        <v>8.5447530824298117E-3</v>
      </c>
    </row>
    <row r="41" spans="1:11">
      <c r="A41" s="1161" t="s">
        <v>160</v>
      </c>
      <c r="B41" s="1144">
        <v>8419.5698764612152</v>
      </c>
      <c r="C41" s="1145">
        <v>9230.3607245620442</v>
      </c>
      <c r="D41" s="1146">
        <v>8602.2819333427851</v>
      </c>
      <c r="E41" s="1164">
        <v>-628.07879121925907</v>
      </c>
      <c r="F41" s="1146">
        <v>182.71205688156988</v>
      </c>
      <c r="G41" s="1163">
        <v>-6.8044880363985927E-2</v>
      </c>
      <c r="H41" s="1148">
        <v>2.1700877783838113E-2</v>
      </c>
      <c r="I41" s="1158">
        <v>7.5022493222740544E-2</v>
      </c>
      <c r="J41" s="1147">
        <v>7.3652289078986494E-2</v>
      </c>
      <c r="K41" s="1148">
        <v>6.8221298135152431E-2</v>
      </c>
    </row>
    <row r="42" spans="1:11" ht="15.75" thickBot="1">
      <c r="A42" s="1165" t="s">
        <v>161</v>
      </c>
      <c r="B42" s="1144">
        <v>2519.5676629999998</v>
      </c>
      <c r="C42" s="1145">
        <v>2310.8935638350358</v>
      </c>
      <c r="D42" s="1146">
        <v>2102.7583866666664</v>
      </c>
      <c r="E42" s="1144">
        <v>-208.13517716836941</v>
      </c>
      <c r="F42" s="1166">
        <v>-416.8092763333334</v>
      </c>
      <c r="G42" s="1163">
        <v>-9.0066968217679122E-2</v>
      </c>
      <c r="H42" s="1148">
        <v>-0.16542888784222876</v>
      </c>
      <c r="I42" s="1158">
        <v>2.2450582475728734E-2</v>
      </c>
      <c r="J42" s="1147">
        <v>1.8439431120111836E-2</v>
      </c>
      <c r="K42" s="1148">
        <v>1.6676145691871556E-2</v>
      </c>
    </row>
    <row r="43" spans="1:11" ht="15.75" thickBot="1">
      <c r="A43" s="1167" t="s">
        <v>170</v>
      </c>
      <c r="B43" s="1168">
        <v>112227.27364530064</v>
      </c>
      <c r="C43" s="1169">
        <v>125323.47385243088</v>
      </c>
      <c r="D43" s="1170">
        <v>126093.78842807861</v>
      </c>
      <c r="E43" s="1168">
        <v>770.31457564773154</v>
      </c>
      <c r="F43" s="1170">
        <v>13866.514782777973</v>
      </c>
      <c r="G43" s="1171">
        <v>6.146610463054758E-3</v>
      </c>
      <c r="H43" s="1172">
        <v>0.12355744136317282</v>
      </c>
      <c r="I43" s="1171">
        <v>1</v>
      </c>
      <c r="J43" s="1173">
        <v>1</v>
      </c>
      <c r="K43" s="1172">
        <v>1</v>
      </c>
    </row>
    <row r="44" spans="1:11">
      <c r="A44" s="1174"/>
      <c r="B44" s="1175"/>
      <c r="C44" s="1175"/>
      <c r="D44" s="1175"/>
      <c r="E44" s="1176"/>
      <c r="F44" s="1176"/>
      <c r="G44" s="1176"/>
      <c r="H44" s="1176"/>
      <c r="I44" s="1177"/>
      <c r="J44" s="1177"/>
      <c r="K44" s="1177"/>
    </row>
    <row r="45" spans="1:11">
      <c r="A45" s="1178" t="s">
        <v>875</v>
      </c>
      <c r="B45" s="1179"/>
      <c r="C45" s="1179"/>
      <c r="D45" s="1179"/>
      <c r="E45" s="1179"/>
      <c r="F45" s="1179"/>
      <c r="G45" s="1179"/>
      <c r="H45" s="1179"/>
      <c r="I45" s="1179"/>
      <c r="J45" s="1179"/>
      <c r="K45" s="1179"/>
    </row>
    <row r="46" spans="1:11">
      <c r="A46" s="1178" t="s">
        <v>171</v>
      </c>
      <c r="B46" s="1179"/>
      <c r="C46" s="1179"/>
      <c r="D46" s="1179"/>
      <c r="E46" s="1179"/>
      <c r="F46" s="1179"/>
      <c r="G46" s="1179"/>
      <c r="H46" s="1179"/>
      <c r="I46" s="1179"/>
      <c r="J46" s="1179"/>
      <c r="K46" s="1179"/>
    </row>
    <row r="47" spans="1:11">
      <c r="A47" s="1180" t="s">
        <v>172</v>
      </c>
      <c r="B47" s="1179"/>
      <c r="C47" s="1179"/>
      <c r="D47" s="1179"/>
      <c r="E47" s="1179"/>
      <c r="F47" s="1179"/>
      <c r="G47" s="1179"/>
      <c r="H47" s="1179"/>
      <c r="I47" s="1179"/>
      <c r="J47" s="1179"/>
      <c r="K47" s="1179"/>
    </row>
    <row r="48" spans="1:11">
      <c r="A48" s="1180" t="s">
        <v>173</v>
      </c>
      <c r="B48" s="1179"/>
      <c r="C48" s="1179"/>
      <c r="D48" s="1179"/>
      <c r="E48" s="1179"/>
      <c r="F48" s="1179"/>
      <c r="G48" s="1179"/>
      <c r="H48" s="1179"/>
      <c r="I48" s="1179"/>
      <c r="J48" s="1179"/>
      <c r="K48" s="1179"/>
    </row>
    <row r="49" spans="1:18" s="24" customFormat="1" ht="14.25">
      <c r="A49" s="1684" t="s">
        <v>877</v>
      </c>
      <c r="B49" s="1685"/>
    </row>
    <row r="50" spans="1:18" s="24" customFormat="1" ht="14.25">
      <c r="A50" s="1684" t="s">
        <v>878</v>
      </c>
      <c r="B50" s="1686"/>
    </row>
    <row r="51" spans="1:18" ht="15.75" thickBot="1"/>
    <row r="52" spans="1:18">
      <c r="A52" s="1802" t="s">
        <v>136</v>
      </c>
      <c r="B52" s="1818" t="s">
        <v>873</v>
      </c>
      <c r="C52" s="1819"/>
      <c r="D52" s="1819"/>
      <c r="E52" s="1819"/>
      <c r="F52" s="1819"/>
      <c r="G52" s="1820"/>
      <c r="H52" s="1805" t="s">
        <v>7</v>
      </c>
      <c r="I52" s="1807"/>
      <c r="J52" s="1805" t="s">
        <v>138</v>
      </c>
      <c r="K52" s="1807"/>
      <c r="L52" s="1818" t="s">
        <v>874</v>
      </c>
      <c r="M52" s="1819"/>
      <c r="N52" s="1820"/>
      <c r="O52" s="1805" t="s">
        <v>140</v>
      </c>
      <c r="P52" s="1807"/>
      <c r="Q52" s="1811" t="s">
        <v>141</v>
      </c>
      <c r="R52" s="1812"/>
    </row>
    <row r="53" spans="1:18" ht="19.5">
      <c r="A53" s="1803"/>
      <c r="B53" s="1052" t="s">
        <v>142</v>
      </c>
      <c r="C53" s="1052"/>
      <c r="D53" s="1052"/>
      <c r="E53" s="1052" t="s">
        <v>143</v>
      </c>
      <c r="F53" s="1052"/>
      <c r="G53" s="1052"/>
      <c r="H53" s="1808"/>
      <c r="I53" s="1810"/>
      <c r="J53" s="1808"/>
      <c r="K53" s="1810"/>
      <c r="L53" s="1813" t="s">
        <v>142</v>
      </c>
      <c r="M53" s="1814"/>
      <c r="N53" s="1815"/>
      <c r="O53" s="1808"/>
      <c r="P53" s="1810"/>
      <c r="Q53" s="1816" t="s">
        <v>144</v>
      </c>
      <c r="R53" s="1817"/>
    </row>
    <row r="54" spans="1:18" ht="15.75" thickBot="1">
      <c r="A54" s="1804"/>
      <c r="B54" s="1053" t="s">
        <v>145</v>
      </c>
      <c r="C54" s="1054" t="s">
        <v>146</v>
      </c>
      <c r="D54" s="1054" t="s">
        <v>144</v>
      </c>
      <c r="E54" s="1055" t="str">
        <f>+B54</f>
        <v>Mar 21</v>
      </c>
      <c r="F54" s="1055" t="str">
        <f>+C54</f>
        <v>Dec 21</v>
      </c>
      <c r="G54" s="1055" t="str">
        <f>+D54</f>
        <v>Mar 22</v>
      </c>
      <c r="H54" s="1056" t="s">
        <v>13</v>
      </c>
      <c r="I54" s="1057" t="s">
        <v>14</v>
      </c>
      <c r="J54" s="1056" t="s">
        <v>13</v>
      </c>
      <c r="K54" s="1057" t="s">
        <v>14</v>
      </c>
      <c r="L54" s="1055" t="s">
        <v>145</v>
      </c>
      <c r="M54" s="1055" t="s">
        <v>146</v>
      </c>
      <c r="N54" s="1055" t="s">
        <v>144</v>
      </c>
      <c r="O54" s="1056" t="s">
        <v>13</v>
      </c>
      <c r="P54" s="1057" t="s">
        <v>14</v>
      </c>
      <c r="Q54" s="1058" t="s">
        <v>137</v>
      </c>
      <c r="R54" s="1059" t="s">
        <v>139</v>
      </c>
    </row>
    <row r="55" spans="1:18">
      <c r="A55" s="1060" t="s">
        <v>147</v>
      </c>
      <c r="B55" s="1061">
        <v>80116.631739166667</v>
      </c>
      <c r="C55" s="1062">
        <v>84592.075846776672</v>
      </c>
      <c r="D55" s="1062">
        <v>85292.264283913348</v>
      </c>
      <c r="E55" s="1063">
        <v>58466.419864399999</v>
      </c>
      <c r="F55" s="1063">
        <v>67220.690584396667</v>
      </c>
      <c r="G55" s="1064">
        <v>69980.039635656678</v>
      </c>
      <c r="H55" s="1065">
        <v>8.2772343641848156E-3</v>
      </c>
      <c r="I55" s="1066">
        <v>6.4601224894187181E-2</v>
      </c>
      <c r="J55" s="1067">
        <v>4.1049102995983189E-2</v>
      </c>
      <c r="K55" s="1068">
        <v>0.19692705313511571</v>
      </c>
      <c r="L55" s="1069">
        <v>8642.2874560977598</v>
      </c>
      <c r="M55" s="1063">
        <v>8600.3112637936156</v>
      </c>
      <c r="N55" s="1064">
        <v>8750.5553951956699</v>
      </c>
      <c r="O55" s="1070">
        <v>1.7469615551540141E-2</v>
      </c>
      <c r="P55" s="1071">
        <v>1.252769473914217E-2</v>
      </c>
      <c r="Q55" s="1072">
        <v>0.72129957684803414</v>
      </c>
      <c r="R55" s="1073">
        <v>0.27870042315196586</v>
      </c>
    </row>
    <row r="56" spans="1:18">
      <c r="A56" s="1074" t="s">
        <v>148</v>
      </c>
      <c r="B56" s="1061">
        <v>24935.226598059438</v>
      </c>
      <c r="C56" s="1062">
        <v>28967.157488120003</v>
      </c>
      <c r="D56" s="1062">
        <v>29181.159760959999</v>
      </c>
      <c r="E56" s="1062">
        <v>18592.977767539436</v>
      </c>
      <c r="F56" s="1062">
        <v>24897.604062953335</v>
      </c>
      <c r="G56" s="1075">
        <v>25639.592222969997</v>
      </c>
      <c r="H56" s="1076">
        <v>7.3877553545860231E-3</v>
      </c>
      <c r="I56" s="1068">
        <v>0.17027850724368387</v>
      </c>
      <c r="J56" s="1077">
        <v>2.980158886536044E-2</v>
      </c>
      <c r="K56" s="1078">
        <v>0.37899332444386058</v>
      </c>
      <c r="L56" s="1079">
        <v>6760.5588236368012</v>
      </c>
      <c r="M56" s="1080">
        <v>6826.8026049433329</v>
      </c>
      <c r="N56" s="1081">
        <v>7009.3253900299997</v>
      </c>
      <c r="O56" s="1077">
        <v>2.6736203703107142E-2</v>
      </c>
      <c r="P56" s="1078">
        <v>3.6796746080137721E-2</v>
      </c>
      <c r="Q56" s="1077">
        <v>0.52502660549468105</v>
      </c>
      <c r="R56" s="1082">
        <v>0.47497339450531895</v>
      </c>
    </row>
    <row r="57" spans="1:18">
      <c r="A57" s="1083" t="s">
        <v>149</v>
      </c>
      <c r="B57" s="1084">
        <v>11537.546631295862</v>
      </c>
      <c r="C57" s="1085">
        <v>15076.6708609</v>
      </c>
      <c r="D57" s="1085">
        <v>15547.895722026667</v>
      </c>
      <c r="E57" s="1086">
        <v>10887.280893252528</v>
      </c>
      <c r="F57" s="1086">
        <v>14651.648467266665</v>
      </c>
      <c r="G57" s="1087">
        <v>15157.120657313333</v>
      </c>
      <c r="H57" s="1088">
        <v>3.1255233033490759E-2</v>
      </c>
      <c r="I57" s="1089">
        <v>0.34759114904486199</v>
      </c>
      <c r="J57" s="1090">
        <v>3.4499339181932154E-2</v>
      </c>
      <c r="K57" s="1091">
        <v>0.39218605691592567</v>
      </c>
      <c r="L57" s="1084">
        <v>4263.798774003033</v>
      </c>
      <c r="M57" s="1085">
        <v>4180.6248448666665</v>
      </c>
      <c r="N57" s="1092">
        <v>4268.2831312933331</v>
      </c>
      <c r="O57" s="1093">
        <v>2.0967747568716E-2</v>
      </c>
      <c r="P57" s="1094">
        <v>1.0517281719863991E-3</v>
      </c>
      <c r="Q57" s="1095">
        <v>0.49163369312922145</v>
      </c>
      <c r="R57" s="1096">
        <v>0.50836630687077855</v>
      </c>
    </row>
    <row r="58" spans="1:18">
      <c r="A58" s="1083" t="s">
        <v>150</v>
      </c>
      <c r="B58" s="1084">
        <v>13397.679966763577</v>
      </c>
      <c r="C58" s="1085">
        <v>13890.486627220002</v>
      </c>
      <c r="D58" s="1085">
        <v>13633.264038933334</v>
      </c>
      <c r="E58" s="1086">
        <v>7705.6968742869094</v>
      </c>
      <c r="F58" s="1086">
        <v>10245.955595686666</v>
      </c>
      <c r="G58" s="1086">
        <v>10482.471565656668</v>
      </c>
      <c r="H58" s="1095">
        <v>-1.8517896110465282E-2</v>
      </c>
      <c r="I58" s="1097">
        <v>1.7583945336370421E-2</v>
      </c>
      <c r="J58" s="1095">
        <v>2.3083837106376848E-2</v>
      </c>
      <c r="K58" s="1091">
        <v>0.36035348089483765</v>
      </c>
      <c r="L58" s="1084">
        <v>2496.7600496337673</v>
      </c>
      <c r="M58" s="1085">
        <v>2646.1777600766668</v>
      </c>
      <c r="N58" s="1092">
        <v>2741.0422587366666</v>
      </c>
      <c r="O58" s="1093">
        <v>3.5849631907287849E-2</v>
      </c>
      <c r="P58" s="1098">
        <v>9.7839681926475519E-2</v>
      </c>
      <c r="Q58" s="1099">
        <v>0.56911061841784194</v>
      </c>
      <c r="R58" s="1096">
        <v>0.43088938158215806</v>
      </c>
    </row>
    <row r="59" spans="1:18">
      <c r="A59" s="1074" t="s">
        <v>151</v>
      </c>
      <c r="B59" s="1079">
        <v>55181.405141107236</v>
      </c>
      <c r="C59" s="1080">
        <v>55624.918358656665</v>
      </c>
      <c r="D59" s="1080">
        <v>56111.104522953334</v>
      </c>
      <c r="E59" s="1062">
        <v>39873.442096860563</v>
      </c>
      <c r="F59" s="1062">
        <v>42323.086521443336</v>
      </c>
      <c r="G59" s="1062">
        <v>44340.447412686677</v>
      </c>
      <c r="H59" s="1077">
        <v>8.7404382539826297E-3</v>
      </c>
      <c r="I59" s="1078">
        <v>1.6848055598959855E-2</v>
      </c>
      <c r="J59" s="1077">
        <v>4.7665731803875566E-2</v>
      </c>
      <c r="K59" s="1078">
        <v>0.11202958864135337</v>
      </c>
      <c r="L59" s="1079">
        <v>1881.7286324609606</v>
      </c>
      <c r="M59" s="1080">
        <v>1773.5086588502825</v>
      </c>
      <c r="N59" s="1081">
        <v>1741.2300051656719</v>
      </c>
      <c r="O59" s="1077">
        <v>-1.8200448880546172E-2</v>
      </c>
      <c r="P59" s="1078">
        <v>-7.4664659330576311E-2</v>
      </c>
      <c r="Q59" s="1077">
        <v>0.89537520937572335</v>
      </c>
      <c r="R59" s="1078">
        <v>0.10462479062427665</v>
      </c>
    </row>
    <row r="60" spans="1:18">
      <c r="A60" s="1083" t="s">
        <v>152</v>
      </c>
      <c r="B60" s="1084">
        <v>8320.3831808397827</v>
      </c>
      <c r="C60" s="1085">
        <v>7779.5278106326659</v>
      </c>
      <c r="D60" s="1085">
        <v>7016.4002469400002</v>
      </c>
      <c r="E60" s="1086">
        <v>1814.4843183668515</v>
      </c>
      <c r="F60" s="1086">
        <v>2597.315576447028</v>
      </c>
      <c r="G60" s="1086">
        <v>2439.9438527642778</v>
      </c>
      <c r="H60" s="1100">
        <v>-9.8094329407713121E-2</v>
      </c>
      <c r="I60" s="1101">
        <v>-0.15672150014708464</v>
      </c>
      <c r="J60" s="1100">
        <v>-6.0590143573552635E-2</v>
      </c>
      <c r="K60" s="1096">
        <v>0.34470374203089205</v>
      </c>
      <c r="L60" s="1084">
        <v>671.64360860975023</v>
      </c>
      <c r="M60" s="1085">
        <v>674.02559362000011</v>
      </c>
      <c r="N60" s="1092">
        <v>642.20208104333335</v>
      </c>
      <c r="O60" s="1100">
        <v>-4.7214101182347812E-2</v>
      </c>
      <c r="P60" s="1096">
        <v>-4.3835044641247323E-2</v>
      </c>
      <c r="Q60" s="1099">
        <v>0.74366913927973188</v>
      </c>
      <c r="R60" s="1096">
        <v>0.25633086072026812</v>
      </c>
    </row>
    <row r="61" spans="1:18">
      <c r="A61" s="1083" t="s">
        <v>153</v>
      </c>
      <c r="B61" s="1084">
        <v>19352.13739534</v>
      </c>
      <c r="C61" s="1085">
        <v>19517.328753153331</v>
      </c>
      <c r="D61" s="1085">
        <v>19237.817350726666</v>
      </c>
      <c r="E61" s="1086">
        <v>10550.073213566264</v>
      </c>
      <c r="F61" s="1086">
        <v>11397.709150125636</v>
      </c>
      <c r="G61" s="1087">
        <v>12043.616634635722</v>
      </c>
      <c r="H61" s="1097">
        <v>-1.4321191488948282E-2</v>
      </c>
      <c r="I61" s="1096">
        <v>-5.9073601162454858E-3</v>
      </c>
      <c r="J61" s="1089">
        <v>5.6669939195892471E-2</v>
      </c>
      <c r="K61" s="1102">
        <v>0.14156711435413749</v>
      </c>
      <c r="L61" s="1084">
        <v>57.085555586273436</v>
      </c>
      <c r="M61" s="1085">
        <v>49.649403666948309</v>
      </c>
      <c r="N61" s="1092">
        <v>44.163156129005017</v>
      </c>
      <c r="O61" s="1099">
        <v>-0.11049976702128039</v>
      </c>
      <c r="P61" s="1096">
        <v>-0.22636898817142614</v>
      </c>
      <c r="Q61" s="1099">
        <v>0.9914285464798851</v>
      </c>
      <c r="R61" s="1103">
        <v>8.5714535201149022E-3</v>
      </c>
    </row>
    <row r="62" spans="1:18">
      <c r="A62" s="1083" t="s">
        <v>154</v>
      </c>
      <c r="B62" s="1084">
        <v>15571.602661744111</v>
      </c>
      <c r="C62" s="1085">
        <v>16390.91078211067</v>
      </c>
      <c r="D62" s="1085">
        <v>16921.987908143332</v>
      </c>
      <c r="E62" s="1086">
        <v>15571.602661744111</v>
      </c>
      <c r="F62" s="1086">
        <v>16390.91078211067</v>
      </c>
      <c r="G62" s="1087">
        <v>16921.987908143332</v>
      </c>
      <c r="H62" s="1089">
        <v>3.24007087276863E-2</v>
      </c>
      <c r="I62" s="1102">
        <v>8.6721018750164358E-2</v>
      </c>
      <c r="J62" s="1097">
        <v>3.24007087276863E-2</v>
      </c>
      <c r="K62" s="1091">
        <v>8.6721018750164358E-2</v>
      </c>
      <c r="L62" s="1084">
        <v>583.64212881160427</v>
      </c>
      <c r="M62" s="1085">
        <v>508.64881957333336</v>
      </c>
      <c r="N62" s="1092">
        <v>507.38847789333346</v>
      </c>
      <c r="O62" s="1099">
        <v>-2.477822874055069E-3</v>
      </c>
      <c r="P62" s="1101">
        <v>-0.13065138233515861</v>
      </c>
      <c r="Q62" s="1099">
        <v>0.89854510763946549</v>
      </c>
      <c r="R62" s="1096">
        <v>0.10145489236053451</v>
      </c>
    </row>
    <row r="63" spans="1:18">
      <c r="A63" s="1083" t="s">
        <v>155</v>
      </c>
      <c r="B63" s="1084">
        <v>8435.673356233332</v>
      </c>
      <c r="C63" s="1085">
        <v>8898.2393631433315</v>
      </c>
      <c r="D63" s="1085">
        <v>9614.8119264699999</v>
      </c>
      <c r="E63" s="1086">
        <v>8435.673356233332</v>
      </c>
      <c r="F63" s="1086">
        <v>8898.2393631433315</v>
      </c>
      <c r="G63" s="1087">
        <v>9614.8119264699999</v>
      </c>
      <c r="H63" s="1089">
        <v>8.0529701897515293E-2</v>
      </c>
      <c r="I63" s="1102">
        <v>0.13978001760409242</v>
      </c>
      <c r="J63" s="1089">
        <v>8.0529701897515293E-2</v>
      </c>
      <c r="K63" s="1091">
        <v>0.13978001760409242</v>
      </c>
      <c r="L63" s="1084">
        <v>413.5944842699999</v>
      </c>
      <c r="M63" s="1085">
        <v>348.2273777333333</v>
      </c>
      <c r="N63" s="1092">
        <v>360.90503242333335</v>
      </c>
      <c r="O63" s="1099">
        <v>3.6406254937566551E-2</v>
      </c>
      <c r="P63" s="1101">
        <v>-0.12739399061296519</v>
      </c>
      <c r="Q63" s="1099">
        <v>0.87617620320314404</v>
      </c>
      <c r="R63" s="1096">
        <v>0.12382379679685596</v>
      </c>
    </row>
    <row r="64" spans="1:18">
      <c r="A64" s="1083" t="s">
        <v>156</v>
      </c>
      <c r="B64" s="1084">
        <v>3501.6085469499999</v>
      </c>
      <c r="C64" s="1085">
        <v>3038.9116496166666</v>
      </c>
      <c r="D64" s="1085">
        <v>3320.087090673333</v>
      </c>
      <c r="E64" s="1086">
        <v>3501.6085469499999</v>
      </c>
      <c r="F64" s="1086">
        <v>3038.9116496166666</v>
      </c>
      <c r="G64" s="1087">
        <v>3320.087090673333</v>
      </c>
      <c r="H64" s="1104">
        <v>9.2525046291534796E-2</v>
      </c>
      <c r="I64" s="1096">
        <v>-5.1839448597067572E-2</v>
      </c>
      <c r="J64" s="1099">
        <v>9.2525046291534796E-2</v>
      </c>
      <c r="K64" s="1101">
        <v>-5.1839448597067572E-2</v>
      </c>
      <c r="L64" s="1084">
        <v>155.76285518333336</v>
      </c>
      <c r="M64" s="1085">
        <v>192.95746425666667</v>
      </c>
      <c r="N64" s="1092">
        <v>186.5712576766667</v>
      </c>
      <c r="O64" s="1099">
        <v>-3.3096447471475887E-2</v>
      </c>
      <c r="P64" s="1096">
        <v>0.19779043249478034</v>
      </c>
      <c r="Q64" s="1099">
        <v>0.82538698850660885</v>
      </c>
      <c r="R64" s="1096">
        <v>0.17461301149339115</v>
      </c>
    </row>
    <row r="65" spans="1:18">
      <c r="A65" s="1105" t="s">
        <v>157</v>
      </c>
      <c r="B65" s="1079">
        <v>12440.95945</v>
      </c>
      <c r="C65" s="1080">
        <v>12880.275067</v>
      </c>
      <c r="D65" s="1080">
        <v>13108.962053999998</v>
      </c>
      <c r="E65" s="1062">
        <v>9619.4838490890634</v>
      </c>
      <c r="F65" s="1062">
        <v>10517.664101445918</v>
      </c>
      <c r="G65" s="1075">
        <v>10902.273358711174</v>
      </c>
      <c r="H65" s="1106">
        <v>1.7754821679694333E-2</v>
      </c>
      <c r="I65" s="1078">
        <v>5.369381732049594E-2</v>
      </c>
      <c r="J65" s="1077">
        <v>3.6567935004920171E-2</v>
      </c>
      <c r="K65" s="1107">
        <v>0.13335325779912677</v>
      </c>
      <c r="L65" s="1079">
        <v>131.0554655</v>
      </c>
      <c r="M65" s="1080">
        <v>117.6424111</v>
      </c>
      <c r="N65" s="1081">
        <v>125.70243183333334</v>
      </c>
      <c r="O65" s="1077">
        <v>6.8512882879304904E-2</v>
      </c>
      <c r="P65" s="1078">
        <v>-4.0845558376706226E-2</v>
      </c>
      <c r="Q65" s="1077">
        <v>0.96515913031720701</v>
      </c>
      <c r="R65" s="1078">
        <v>3.4840869682792985E-2</v>
      </c>
    </row>
    <row r="66" spans="1:18">
      <c r="A66" s="1105" t="s">
        <v>158</v>
      </c>
      <c r="B66" s="1108">
        <v>0</v>
      </c>
      <c r="C66" s="1109">
        <v>0</v>
      </c>
      <c r="D66" s="1109">
        <v>0</v>
      </c>
      <c r="E66" s="1062" t="s">
        <v>159</v>
      </c>
      <c r="F66" s="1062" t="s">
        <v>159</v>
      </c>
      <c r="G66" s="1075" t="s">
        <v>159</v>
      </c>
      <c r="H66" s="1106" t="s">
        <v>159</v>
      </c>
      <c r="I66" s="1078" t="s">
        <v>159</v>
      </c>
      <c r="J66" s="1077" t="s">
        <v>159</v>
      </c>
      <c r="K66" s="1078" t="s">
        <v>159</v>
      </c>
      <c r="L66" s="1079">
        <v>246.78016434149177</v>
      </c>
      <c r="M66" s="1080">
        <v>265.10937272858541</v>
      </c>
      <c r="N66" s="1081">
        <v>286.30045001112057</v>
      </c>
      <c r="O66" s="1110">
        <v>7.9933338698780165E-2</v>
      </c>
      <c r="P66" s="1078">
        <v>0.16014368810834023</v>
      </c>
      <c r="Q66" s="1108">
        <v>0</v>
      </c>
      <c r="R66" s="1078">
        <v>1</v>
      </c>
    </row>
    <row r="67" spans="1:18">
      <c r="A67" s="1105" t="s">
        <v>160</v>
      </c>
      <c r="B67" s="1108">
        <v>0</v>
      </c>
      <c r="C67" s="1109">
        <v>0</v>
      </c>
      <c r="D67" s="1109">
        <v>0</v>
      </c>
      <c r="E67" s="1062" t="s">
        <v>159</v>
      </c>
      <c r="F67" s="1062" t="s">
        <v>159</v>
      </c>
      <c r="G67" s="1075" t="s">
        <v>159</v>
      </c>
      <c r="H67" s="1106" t="s">
        <v>159</v>
      </c>
      <c r="I67" s="1078" t="s">
        <v>159</v>
      </c>
      <c r="J67" s="1077" t="s">
        <v>159</v>
      </c>
      <c r="K67" s="1078" t="s">
        <v>159</v>
      </c>
      <c r="L67" s="1079">
        <v>2287.0006382533334</v>
      </c>
      <c r="M67" s="1080">
        <v>2300.2922916333337</v>
      </c>
      <c r="N67" s="1081">
        <v>2284.3359312066664</v>
      </c>
      <c r="O67" s="1110">
        <v>-6.9366664769968667E-3</v>
      </c>
      <c r="P67" s="1078">
        <v>-1.1651536086593195E-3</v>
      </c>
      <c r="Q67" s="1108">
        <v>0</v>
      </c>
      <c r="R67" s="1078">
        <v>1</v>
      </c>
    </row>
    <row r="68" spans="1:18" ht="15.75" thickBot="1">
      <c r="A68" s="1111" t="s">
        <v>161</v>
      </c>
      <c r="B68" s="1112">
        <v>0</v>
      </c>
      <c r="C68" s="1113">
        <v>0</v>
      </c>
      <c r="D68" s="1113">
        <v>0</v>
      </c>
      <c r="E68" s="1114" t="s">
        <v>159</v>
      </c>
      <c r="F68" s="1114" t="s">
        <v>159</v>
      </c>
      <c r="G68" s="1115" t="s">
        <v>159</v>
      </c>
      <c r="H68" s="1116" t="s">
        <v>159</v>
      </c>
      <c r="I68" s="1117" t="s">
        <v>159</v>
      </c>
      <c r="J68" s="1077" t="s">
        <v>159</v>
      </c>
      <c r="K68" s="1078" t="s">
        <v>159</v>
      </c>
      <c r="L68" s="1118">
        <v>684.66833333333341</v>
      </c>
      <c r="M68" s="1119">
        <v>575.86631947437934</v>
      </c>
      <c r="N68" s="1120">
        <v>558.14666666666665</v>
      </c>
      <c r="O68" s="1116">
        <v>-3.0770427455952376E-2</v>
      </c>
      <c r="P68" s="1117">
        <v>-0.18479263682415581</v>
      </c>
      <c r="Q68" s="1112">
        <v>0</v>
      </c>
      <c r="R68" s="1117">
        <v>1</v>
      </c>
    </row>
    <row r="69" spans="1:18" ht="15.75" thickBot="1">
      <c r="A69" s="1121" t="s">
        <v>162</v>
      </c>
      <c r="B69" s="1122">
        <v>92557.591189166662</v>
      </c>
      <c r="C69" s="1123">
        <v>97472.350913776667</v>
      </c>
      <c r="D69" s="1123">
        <v>98401.226337913351</v>
      </c>
      <c r="E69" s="1124">
        <v>68085.903713489068</v>
      </c>
      <c r="F69" s="1124">
        <v>77738.354685842583</v>
      </c>
      <c r="G69" s="1125">
        <v>80882.31299436785</v>
      </c>
      <c r="H69" s="1126">
        <v>9.5296298430143089E-3</v>
      </c>
      <c r="I69" s="1127">
        <v>6.3135125640895629E-2</v>
      </c>
      <c r="J69" s="1128">
        <v>4.0442820294186665E-2</v>
      </c>
      <c r="K69" s="1128">
        <v>0.18794506032742242</v>
      </c>
      <c r="L69" s="1122">
        <v>11991.792057525918</v>
      </c>
      <c r="M69" s="1129">
        <v>11859.221658729914</v>
      </c>
      <c r="N69" s="1130">
        <v>12005.040874913457</v>
      </c>
      <c r="O69" s="1126">
        <v>1.2295850468078795E-2</v>
      </c>
      <c r="P69" s="1127">
        <v>1.104823809817912E-3</v>
      </c>
      <c r="Q69" s="1126">
        <v>0.68518470249513885</v>
      </c>
      <c r="R69" s="1127">
        <v>0.31481529750486115</v>
      </c>
    </row>
    <row r="71" spans="1:18">
      <c r="A71" s="1178" t="s">
        <v>876</v>
      </c>
    </row>
    <row r="72" spans="1:18" s="24" customFormat="1" ht="14.25">
      <c r="A72" s="1684" t="s">
        <v>877</v>
      </c>
      <c r="B72" s="1685"/>
    </row>
    <row r="73" spans="1:18" s="24" customFormat="1" ht="14.25">
      <c r="A73" s="1684" t="s">
        <v>878</v>
      </c>
      <c r="B73" s="1686"/>
    </row>
  </sheetData>
  <mergeCells count="19">
    <mergeCell ref="O52:P53"/>
    <mergeCell ref="Q52:R52"/>
    <mergeCell ref="L53:N53"/>
    <mergeCell ref="Q53:R53"/>
    <mergeCell ref="A26:A28"/>
    <mergeCell ref="B26:D27"/>
    <mergeCell ref="E26:F27"/>
    <mergeCell ref="G26:H27"/>
    <mergeCell ref="I26:K27"/>
    <mergeCell ref="J52:K53"/>
    <mergeCell ref="L52:N52"/>
    <mergeCell ref="A52:A54"/>
    <mergeCell ref="B52:G52"/>
    <mergeCell ref="H52:I53"/>
    <mergeCell ref="A1:A3"/>
    <mergeCell ref="B1:D2"/>
    <mergeCell ref="E1:F2"/>
    <mergeCell ref="G1:H2"/>
    <mergeCell ref="I1:K2"/>
  </mergeCells>
  <pageMargins left="0.7" right="0.7" top="0.75" bottom="0.75" header="0.3" footer="0.3"/>
  <pageSetup paperSize="9" scale="11"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EEF3F1-D30E-475B-9106-7EC390B5A060}">
  <sheetPr>
    <tabColor theme="2" tint="-9.9978637043366805E-2"/>
  </sheetPr>
  <dimension ref="A1:F36"/>
  <sheetViews>
    <sheetView showGridLines="0" zoomScale="60" zoomScaleNormal="60" workbookViewId="0">
      <pane xSplit="1" topLeftCell="B1" activePane="topRight" state="frozen"/>
      <selection activeCell="N35" sqref="N35"/>
      <selection pane="topRight" activeCell="A27" sqref="A27"/>
    </sheetView>
  </sheetViews>
  <sheetFormatPr baseColWidth="10" defaultColWidth="11.42578125" defaultRowHeight="14.25"/>
  <cols>
    <col min="1" max="1" width="68.7109375" style="282" customWidth="1"/>
    <col min="2" max="4" width="15.85546875" style="282" bestFit="1" customWidth="1"/>
    <col min="5" max="6" width="11.5703125" style="282" bestFit="1" customWidth="1"/>
    <col min="7" max="16384" width="11.42578125" style="282"/>
  </cols>
  <sheetData>
    <row r="1" spans="1:6" ht="15">
      <c r="A1" s="120" t="s">
        <v>176</v>
      </c>
      <c r="B1" s="1794" t="s">
        <v>164</v>
      </c>
      <c r="C1" s="1795"/>
      <c r="D1" s="1796"/>
      <c r="E1" s="1794" t="s">
        <v>7</v>
      </c>
      <c r="F1" s="1795"/>
    </row>
    <row r="2" spans="1:6" ht="15">
      <c r="A2" s="121" t="s">
        <v>8</v>
      </c>
      <c r="B2" s="1797"/>
      <c r="C2" s="1798"/>
      <c r="D2" s="1799"/>
      <c r="E2" s="1797"/>
      <c r="F2" s="1798"/>
    </row>
    <row r="3" spans="1:6" ht="15.75" thickBot="1">
      <c r="A3" s="45" t="s">
        <v>9</v>
      </c>
      <c r="B3" s="982" t="s">
        <v>145</v>
      </c>
      <c r="C3" s="983" t="s">
        <v>146</v>
      </c>
      <c r="D3" s="984" t="s">
        <v>144</v>
      </c>
      <c r="E3" s="210" t="s">
        <v>13</v>
      </c>
      <c r="F3" s="216" t="s">
        <v>14</v>
      </c>
    </row>
    <row r="4" spans="1:6" ht="15.75" thickBot="1">
      <c r="A4" s="122" t="s">
        <v>177</v>
      </c>
      <c r="B4" s="986">
        <v>137031239</v>
      </c>
      <c r="C4" s="987">
        <v>147597412</v>
      </c>
      <c r="D4" s="988">
        <v>144621513</v>
      </c>
      <c r="E4" s="989">
        <v>-2.0162270866917367E-2</v>
      </c>
      <c r="F4" s="989">
        <v>5.5390829531943443E-2</v>
      </c>
    </row>
    <row r="5" spans="1:6" ht="15.75" thickBot="1">
      <c r="A5" s="123" t="s">
        <v>178</v>
      </c>
      <c r="B5" s="923">
        <v>9744298</v>
      </c>
      <c r="C5" s="924">
        <v>8477308</v>
      </c>
      <c r="D5" s="925">
        <v>8262383</v>
      </c>
      <c r="E5" s="990">
        <v>-2.5352977619782131E-2</v>
      </c>
      <c r="F5" s="990">
        <v>-0.15208022168451746</v>
      </c>
    </row>
    <row r="6" spans="1:6" ht="15.75" thickBot="1">
      <c r="A6" s="117" t="s">
        <v>179</v>
      </c>
      <c r="B6" s="932">
        <v>767136</v>
      </c>
      <c r="C6" s="933">
        <v>683180.56185696565</v>
      </c>
      <c r="D6" s="933">
        <v>378093.04461149022</v>
      </c>
      <c r="E6" s="991">
        <v>-0.44656937606101005</v>
      </c>
      <c r="F6" s="992">
        <v>-0.50713687714891464</v>
      </c>
    </row>
    <row r="7" spans="1:6" ht="15">
      <c r="A7" s="116" t="s">
        <v>180</v>
      </c>
      <c r="B7" s="993">
        <v>4868483</v>
      </c>
      <c r="C7" s="994">
        <v>5551258</v>
      </c>
      <c r="D7" s="995">
        <v>5872999</v>
      </c>
      <c r="E7" s="996">
        <v>5.7958214156142628E-2</v>
      </c>
      <c r="F7" s="990">
        <v>0.20633039080140569</v>
      </c>
    </row>
    <row r="8" spans="1:6" ht="15">
      <c r="A8" s="28" t="s">
        <v>181</v>
      </c>
      <c r="B8" s="932">
        <v>3789286</v>
      </c>
      <c r="C8" s="933">
        <v>4203671.3603125112</v>
      </c>
      <c r="D8" s="934">
        <v>4424384.3060258487</v>
      </c>
      <c r="E8" s="935">
        <v>5.2504805156064621E-2</v>
      </c>
      <c r="F8" s="959">
        <v>0.16760368735055858</v>
      </c>
    </row>
    <row r="9" spans="1:6" ht="15">
      <c r="A9" s="27" t="s">
        <v>182</v>
      </c>
      <c r="B9" s="932">
        <v>1951855</v>
      </c>
      <c r="C9" s="933">
        <v>1799541</v>
      </c>
      <c r="D9" s="934">
        <v>1714074</v>
      </c>
      <c r="E9" s="935">
        <v>-4.7493777579949555E-2</v>
      </c>
      <c r="F9" s="959">
        <v>-0.12182308624359904</v>
      </c>
    </row>
    <row r="10" spans="1:6" ht="15.75" thickBot="1">
      <c r="A10" s="124" t="s">
        <v>183</v>
      </c>
      <c r="B10" s="932">
        <v>6820338</v>
      </c>
      <c r="C10" s="933">
        <v>7350799</v>
      </c>
      <c r="D10" s="934">
        <v>7587073</v>
      </c>
      <c r="E10" s="935">
        <v>3.2142628304759793E-2</v>
      </c>
      <c r="F10" s="959">
        <v>0.11241891530888938</v>
      </c>
    </row>
    <row r="11" spans="1:6" ht="15">
      <c r="A11" s="125" t="s">
        <v>184</v>
      </c>
      <c r="B11" s="997">
        <v>3.5528271038985496E-2</v>
      </c>
      <c r="C11" s="998">
        <v>3.7610808514718402E-2</v>
      </c>
      <c r="D11" s="999">
        <v>4.060944238634815E-2</v>
      </c>
      <c r="E11" s="1000" t="s">
        <v>48</v>
      </c>
      <c r="F11" s="1001" t="s">
        <v>49</v>
      </c>
    </row>
    <row r="12" spans="1:6" ht="15">
      <c r="A12" s="126" t="s">
        <v>185</v>
      </c>
      <c r="B12" s="942">
        <v>2.7652716472920457E-2</v>
      </c>
      <c r="C12" s="943">
        <v>2.8480657644000637E-2</v>
      </c>
      <c r="D12" s="944">
        <v>3.0592850359862082E-2</v>
      </c>
      <c r="E12" s="945" t="s">
        <v>51</v>
      </c>
      <c r="F12" s="961" t="s">
        <v>52</v>
      </c>
    </row>
    <row r="13" spans="1:6" ht="15">
      <c r="A13" s="126" t="s">
        <v>186</v>
      </c>
      <c r="B13" s="942">
        <v>4.9772139913293788E-2</v>
      </c>
      <c r="C13" s="943">
        <v>4.980303448681065E-2</v>
      </c>
      <c r="D13" s="944">
        <v>5.2461579488523258E-2</v>
      </c>
      <c r="E13" s="945" t="s">
        <v>54</v>
      </c>
      <c r="F13" s="961" t="s">
        <v>54</v>
      </c>
    </row>
    <row r="14" spans="1:6" ht="15">
      <c r="A14" s="127" t="s">
        <v>187</v>
      </c>
      <c r="B14" s="947">
        <v>7.1110048125595654E-2</v>
      </c>
      <c r="C14" s="948">
        <v>5.7435343107506517E-2</v>
      </c>
      <c r="D14" s="949">
        <v>5.7131078417081697E-2</v>
      </c>
      <c r="E14" s="945" t="s">
        <v>92</v>
      </c>
      <c r="F14" s="961" t="s">
        <v>188</v>
      </c>
    </row>
    <row r="15" spans="1:6" ht="15">
      <c r="A15" s="117" t="s">
        <v>58</v>
      </c>
      <c r="B15" s="1002">
        <v>2.0015060132694313</v>
      </c>
      <c r="C15" s="1003">
        <v>1.5270967409549332</v>
      </c>
      <c r="D15" s="1004">
        <v>1.4068422283061857</v>
      </c>
      <c r="E15" s="945" t="s">
        <v>189</v>
      </c>
      <c r="F15" s="961" t="s">
        <v>190</v>
      </c>
    </row>
    <row r="16" spans="1:6" ht="15">
      <c r="A16" s="117" t="s">
        <v>191</v>
      </c>
      <c r="B16" s="1002">
        <v>2.5715393348509457</v>
      </c>
      <c r="C16" s="1003">
        <v>2.0166438509050755</v>
      </c>
      <c r="D16" s="1004">
        <v>1.8674650366033843</v>
      </c>
      <c r="E16" s="945" t="s">
        <v>192</v>
      </c>
      <c r="F16" s="961" t="s">
        <v>193</v>
      </c>
    </row>
    <row r="17" spans="1:6" ht="15.75" thickBot="1">
      <c r="A17" s="128" t="s">
        <v>61</v>
      </c>
      <c r="B17" s="951">
        <v>1.4287118908183143</v>
      </c>
      <c r="C17" s="952">
        <v>1.1532498712044772</v>
      </c>
      <c r="D17" s="953">
        <v>1.0890079744850221</v>
      </c>
      <c r="E17" s="954" t="s">
        <v>194</v>
      </c>
      <c r="F17" s="962" t="s">
        <v>195</v>
      </c>
    </row>
    <row r="18" spans="1:6">
      <c r="A18" s="39" t="s">
        <v>196</v>
      </c>
      <c r="B18" s="129"/>
      <c r="C18" s="129"/>
      <c r="D18" s="24"/>
      <c r="E18" s="24"/>
      <c r="F18" s="24"/>
    </row>
    <row r="19" spans="1:6">
      <c r="A19" s="39" t="s">
        <v>197</v>
      </c>
      <c r="B19" s="130"/>
      <c r="C19" s="130"/>
      <c r="D19" s="130"/>
      <c r="E19" s="24"/>
      <c r="F19" s="24"/>
    </row>
    <row r="20" spans="1:6" ht="16.5">
      <c r="A20" s="17"/>
      <c r="B20" s="17"/>
      <c r="C20" s="17"/>
      <c r="D20" s="8"/>
      <c r="E20" s="8"/>
      <c r="F20" s="8"/>
    </row>
    <row r="21" spans="1:6" ht="17.25" thickBot="1">
      <c r="A21" s="8"/>
      <c r="B21" s="8"/>
      <c r="C21" s="8"/>
      <c r="D21" s="8"/>
      <c r="E21" s="8"/>
      <c r="F21" s="8"/>
    </row>
    <row r="22" spans="1:6" ht="15">
      <c r="A22" s="975" t="s">
        <v>198</v>
      </c>
      <c r="B22" s="1794" t="s">
        <v>164</v>
      </c>
      <c r="C22" s="1795"/>
      <c r="D22" s="1796"/>
      <c r="E22" s="1794" t="s">
        <v>7</v>
      </c>
      <c r="F22" s="1795"/>
    </row>
    <row r="23" spans="1:6" ht="15">
      <c r="A23" s="121" t="s">
        <v>8</v>
      </c>
      <c r="B23" s="1797"/>
      <c r="C23" s="1798"/>
      <c r="D23" s="1799"/>
      <c r="E23" s="1797"/>
      <c r="F23" s="1798"/>
    </row>
    <row r="24" spans="1:6" ht="15.75" thickBot="1">
      <c r="A24" s="45" t="s">
        <v>9</v>
      </c>
      <c r="B24" s="982" t="s">
        <v>145</v>
      </c>
      <c r="C24" s="983" t="s">
        <v>146</v>
      </c>
      <c r="D24" s="984" t="s">
        <v>144</v>
      </c>
      <c r="E24" s="210" t="s">
        <v>13</v>
      </c>
      <c r="F24" s="216" t="s">
        <v>14</v>
      </c>
    </row>
    <row r="25" spans="1:6" ht="15.75" thickBot="1">
      <c r="A25" s="964" t="s">
        <v>177</v>
      </c>
      <c r="B25" s="965">
        <v>112782997.48384006</v>
      </c>
      <c r="C25" s="966">
        <v>128956585.0848</v>
      </c>
      <c r="D25" s="967">
        <v>128251605.82084996</v>
      </c>
      <c r="E25" s="955">
        <v>-5.466795383007898E-3</v>
      </c>
      <c r="F25" s="955">
        <v>0.13715372602351952</v>
      </c>
    </row>
    <row r="26" spans="1:6" ht="15.75" thickBot="1">
      <c r="A26" s="968" t="s">
        <v>178</v>
      </c>
      <c r="B26" s="923">
        <v>9592786.0637547839</v>
      </c>
      <c r="C26" s="924">
        <v>8280466.8174939202</v>
      </c>
      <c r="D26" s="925">
        <v>8061669.7599999998</v>
      </c>
      <c r="E26" s="926">
        <v>-2.6423275681954763E-2</v>
      </c>
      <c r="F26" s="926">
        <v>-0.15961122176381348</v>
      </c>
    </row>
    <row r="27" spans="1:6" ht="15.75" thickBot="1">
      <c r="A27" s="927" t="s">
        <v>179</v>
      </c>
      <c r="B27" s="928">
        <v>767136</v>
      </c>
      <c r="C27" s="929">
        <v>683180.56185696565</v>
      </c>
      <c r="D27" s="929">
        <v>378093.04461149022</v>
      </c>
      <c r="E27" s="930">
        <v>-0.44656937606101005</v>
      </c>
      <c r="F27" s="926">
        <v>-0.50713687714891464</v>
      </c>
    </row>
    <row r="28" spans="1:6" ht="15">
      <c r="A28" s="931" t="s">
        <v>199</v>
      </c>
      <c r="B28" s="932">
        <v>4868483</v>
      </c>
      <c r="C28" s="933">
        <v>4475373.0609799996</v>
      </c>
      <c r="D28" s="934">
        <v>4841328.8487400003</v>
      </c>
      <c r="E28" s="935">
        <v>8.1771012778958166E-2</v>
      </c>
      <c r="F28" s="959">
        <v>-5.5775384775914229E-3</v>
      </c>
    </row>
    <row r="29" spans="1:6" ht="15">
      <c r="A29" s="931" t="s">
        <v>182</v>
      </c>
      <c r="B29" s="932">
        <v>1951855</v>
      </c>
      <c r="C29" s="933">
        <v>1799541</v>
      </c>
      <c r="D29" s="934">
        <v>1714074</v>
      </c>
      <c r="E29" s="935">
        <v>-4.7493777579949555E-2</v>
      </c>
      <c r="F29" s="959">
        <v>-0.12182308624359904</v>
      </c>
    </row>
    <row r="30" spans="1:6" ht="15.75" thickBot="1">
      <c r="A30" s="936" t="s">
        <v>200</v>
      </c>
      <c r="B30" s="937">
        <v>6820338</v>
      </c>
      <c r="C30" s="938">
        <v>6274914.0609799996</v>
      </c>
      <c r="D30" s="939">
        <v>6555402.8487400003</v>
      </c>
      <c r="E30" s="940">
        <v>4.4700020595372848E-2</v>
      </c>
      <c r="F30" s="960">
        <v>-3.8844871216059923E-2</v>
      </c>
    </row>
    <row r="31" spans="1:6" ht="15">
      <c r="A31" s="941" t="s">
        <v>184</v>
      </c>
      <c r="B31" s="942">
        <v>4.3166816883879799E-2</v>
      </c>
      <c r="C31" s="943">
        <v>3.4704494214367249E-2</v>
      </c>
      <c r="D31" s="944">
        <v>3.7748680164696555E-2</v>
      </c>
      <c r="E31" s="945" t="s">
        <v>48</v>
      </c>
      <c r="F31" s="961" t="s">
        <v>201</v>
      </c>
    </row>
    <row r="32" spans="1:6" ht="17.25">
      <c r="A32" s="946" t="s">
        <v>202</v>
      </c>
      <c r="B32" s="942">
        <v>6.0473104565049722E-2</v>
      </c>
      <c r="C32" s="943">
        <v>4.8659120872762765E-2</v>
      </c>
      <c r="D32" s="944">
        <v>5.1113612237315816E-2</v>
      </c>
      <c r="E32" s="945" t="s">
        <v>203</v>
      </c>
      <c r="F32" s="961" t="s">
        <v>204</v>
      </c>
    </row>
    <row r="33" spans="1:6" ht="15">
      <c r="A33" s="946" t="s">
        <v>187</v>
      </c>
      <c r="B33" s="947">
        <v>8.5055250150886191E-2</v>
      </c>
      <c r="C33" s="948">
        <v>6.4211275539351506E-2</v>
      </c>
      <c r="D33" s="949">
        <v>6.2858236420533051E-2</v>
      </c>
      <c r="E33" s="945" t="s">
        <v>205</v>
      </c>
      <c r="F33" s="961" t="s">
        <v>89</v>
      </c>
    </row>
    <row r="34" spans="1:6" ht="15.75" thickBot="1">
      <c r="A34" s="950" t="s">
        <v>61</v>
      </c>
      <c r="B34" s="951">
        <v>1.4064971653537968</v>
      </c>
      <c r="C34" s="952">
        <v>1.3196143783044414</v>
      </c>
      <c r="D34" s="953">
        <v>1.229774881272097</v>
      </c>
      <c r="E34" s="954" t="s">
        <v>206</v>
      </c>
      <c r="F34" s="962" t="s">
        <v>207</v>
      </c>
    </row>
    <row r="35" spans="1:6">
      <c r="A35" s="214" t="s">
        <v>208</v>
      </c>
      <c r="B35" s="922"/>
      <c r="C35" s="922"/>
      <c r="D35" s="922"/>
      <c r="E35" s="921"/>
      <c r="F35" s="921"/>
    </row>
    <row r="36" spans="1:6">
      <c r="A36" s="214"/>
      <c r="B36" s="922"/>
      <c r="C36" s="922"/>
      <c r="D36" s="922"/>
      <c r="E36" s="921"/>
      <c r="F36" s="921"/>
    </row>
  </sheetData>
  <mergeCells count="4">
    <mergeCell ref="B22:D23"/>
    <mergeCell ref="E22:F23"/>
    <mergeCell ref="E1:F2"/>
    <mergeCell ref="B1:D2"/>
  </mergeCells>
  <hyperlinks>
    <hyperlink ref="A3" location="Index!A1" display="Back to index" xr:uid="{BE14A46C-1813-49B0-95BF-029D7DB53F8F}"/>
    <hyperlink ref="A24" location="Index!A1" display="Back to index" xr:uid="{D85C412A-26D6-4D9F-80C1-1DFF4AA1C03B}"/>
  </hyperlinks>
  <pageMargins left="0.7" right="0.7" top="0.75" bottom="0.75" header="0.3" footer="0.3"/>
  <pageSetup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FCF778-913F-4E7F-AC0A-CE86C52DE7BF}">
  <sheetPr>
    <tabColor theme="2" tint="-9.9978637043366805E-2"/>
  </sheetPr>
  <dimension ref="A1:H13"/>
  <sheetViews>
    <sheetView showGridLines="0" zoomScale="60" zoomScaleNormal="60" workbookViewId="0">
      <pane xSplit="1" topLeftCell="B1" activePane="topRight" state="frozen"/>
      <selection pane="topRight" activeCell="I15" sqref="I15"/>
    </sheetView>
  </sheetViews>
  <sheetFormatPr baseColWidth="10" defaultColWidth="11.42578125" defaultRowHeight="15"/>
  <cols>
    <col min="1" max="1" width="34.5703125" customWidth="1"/>
    <col min="2" max="4" width="15.5703125" customWidth="1"/>
    <col min="5" max="6" width="13.7109375" customWidth="1"/>
  </cols>
  <sheetData>
    <row r="1" spans="1:8" s="13" customFormat="1">
      <c r="A1" s="109" t="s">
        <v>28</v>
      </c>
      <c r="B1" s="1794" t="s">
        <v>164</v>
      </c>
      <c r="C1" s="1795"/>
      <c r="D1" s="1796"/>
      <c r="E1" s="1794" t="s">
        <v>7</v>
      </c>
      <c r="F1" s="1795"/>
      <c r="G1" s="1794" t="s">
        <v>209</v>
      </c>
      <c r="H1" s="1796"/>
    </row>
    <row r="2" spans="1:8" s="13" customFormat="1">
      <c r="A2" s="110" t="s">
        <v>8</v>
      </c>
      <c r="B2" s="1797"/>
      <c r="C2" s="1798"/>
      <c r="D2" s="1799"/>
      <c r="E2" s="1797"/>
      <c r="F2" s="1798"/>
      <c r="G2" s="1797" t="s">
        <v>210</v>
      </c>
      <c r="H2" s="1799"/>
    </row>
    <row r="3" spans="1:8" s="15" customFormat="1" ht="15.75" thickBot="1">
      <c r="A3" s="45" t="s">
        <v>9</v>
      </c>
      <c r="B3" s="982" t="s">
        <v>145</v>
      </c>
      <c r="C3" s="983" t="s">
        <v>146</v>
      </c>
      <c r="D3" s="984" t="s">
        <v>144</v>
      </c>
      <c r="E3" s="210" t="s">
        <v>13</v>
      </c>
      <c r="F3" s="216" t="s">
        <v>14</v>
      </c>
      <c r="G3" s="1655" t="s">
        <v>137</v>
      </c>
      <c r="H3" s="1656" t="s">
        <v>139</v>
      </c>
    </row>
    <row r="4" spans="1:8">
      <c r="A4" s="217" t="s">
        <v>211</v>
      </c>
      <c r="B4" s="483">
        <v>58074996</v>
      </c>
      <c r="C4" s="482">
        <v>58629661</v>
      </c>
      <c r="D4" s="878">
        <v>56923859</v>
      </c>
      <c r="E4" s="1647">
        <f>IF((D4-C4)/C4&gt;5,´N/A´,(D4-C4)/C4)</f>
        <v>-2.9094522651256675E-2</v>
      </c>
      <c r="F4" s="1648">
        <f>IF(((D4-B4)/B4)&gt;5,´N/A´,(D4-B4)/B4)</f>
        <v>-1.9821559694984739E-2</v>
      </c>
      <c r="G4" s="1647">
        <v>0.41893526579074691</v>
      </c>
      <c r="H4" s="1648">
        <v>0.58106473420925309</v>
      </c>
    </row>
    <row r="5" spans="1:8">
      <c r="A5" s="217" t="s">
        <v>212</v>
      </c>
      <c r="B5" s="483">
        <v>51013689</v>
      </c>
      <c r="C5" s="482">
        <v>56945262</v>
      </c>
      <c r="D5" s="878">
        <v>56454479</v>
      </c>
      <c r="E5" s="1649">
        <f>IF((D5-C5)/C5&gt;5,´N/A´,(D5-C5)/C5)</f>
        <v>-8.6185045561823909E-3</v>
      </c>
      <c r="F5" s="1650">
        <f>IF(((D5-B5)/B5)&gt;5,´N/A´,(D5-B5)/B5)</f>
        <v>0.10665352980059921</v>
      </c>
      <c r="G5" s="1649">
        <v>0.55810223667107084</v>
      </c>
      <c r="H5" s="1650">
        <v>0.44189776332892916</v>
      </c>
    </row>
    <row r="6" spans="1:8">
      <c r="A6" s="217" t="s">
        <v>213</v>
      </c>
      <c r="B6" s="483">
        <v>31389760</v>
      </c>
      <c r="C6" s="482">
        <v>29995810</v>
      </c>
      <c r="D6" s="878">
        <v>30029261</v>
      </c>
      <c r="E6" s="1649">
        <f>IF((D6-C6)/C6&gt;5,´N/A´,(D6-C6)/C6)</f>
        <v>1.1151890880759679E-3</v>
      </c>
      <c r="F6" s="1650">
        <f>IF(((D6-B6)/B6)&gt;5,´N/A´,(D6-B6)/B6)</f>
        <v>-4.3342128133505957E-2</v>
      </c>
      <c r="G6" s="1649">
        <v>0.4712503248081929</v>
      </c>
      <c r="H6" s="1650">
        <v>0.52874967519180704</v>
      </c>
    </row>
    <row r="7" spans="1:8">
      <c r="A7" s="217" t="s">
        <v>214</v>
      </c>
      <c r="B7" s="483">
        <v>7457440</v>
      </c>
      <c r="C7" s="482">
        <v>4017065</v>
      </c>
      <c r="D7" s="878">
        <v>3750593</v>
      </c>
      <c r="E7" s="1649">
        <f>IF((D7-C7)/C7&gt;5,´N/A´,(D7-C7)/C7)</f>
        <v>-6.6334998313445262E-2</v>
      </c>
      <c r="F7" s="1650">
        <f>IF(((D7-B7)/B7)&gt;5,´N/A´,(D7-B7)/B7)</f>
        <v>-0.497066955952713</v>
      </c>
      <c r="G7" s="1649">
        <v>0.69596221184223406</v>
      </c>
      <c r="H7" s="1650">
        <v>0.30403778815776594</v>
      </c>
    </row>
    <row r="8" spans="1:8" s="3" customFormat="1" ht="15.75" thickBot="1">
      <c r="A8" s="217" t="s">
        <v>215</v>
      </c>
      <c r="B8" s="475">
        <v>690454</v>
      </c>
      <c r="C8" s="879">
        <v>753064</v>
      </c>
      <c r="D8" s="880">
        <v>757772</v>
      </c>
      <c r="E8" s="1651">
        <f>IF((D8-C8)/C8&gt;5,´N/A´,(D8-C8)/C8)</f>
        <v>6.2517926763196755E-3</v>
      </c>
      <c r="F8" s="1652">
        <f>IF(((D8-B8)/B8)&gt;5,´N/A´,(D8-B8)/B8)</f>
        <v>9.7498167872153679E-2</v>
      </c>
      <c r="G8" s="1649">
        <v>0.48821234062335556</v>
      </c>
      <c r="H8" s="1650">
        <v>0.51178765937664439</v>
      </c>
    </row>
    <row r="9" spans="1:8" s="14" customFormat="1" ht="15.75" thickBot="1">
      <c r="A9" s="107" t="s">
        <v>28</v>
      </c>
      <c r="B9" s="474">
        <v>148626339</v>
      </c>
      <c r="C9" s="877">
        <v>150340862</v>
      </c>
      <c r="D9" s="472">
        <v>147915964</v>
      </c>
      <c r="E9" s="1653">
        <f>IF((D9-C9)/C9&gt;5,´N/A´,(D9-C9)/C9)</f>
        <v>-1.6129334152680329E-2</v>
      </c>
      <c r="F9" s="1654">
        <f>IF(((D9-B9)/B9)&gt;5,´N/A´,(D9-B9)/B9)</f>
        <v>-4.7796037013331802E-3</v>
      </c>
      <c r="G9" s="1653">
        <v>0.48821234062335556</v>
      </c>
      <c r="H9" s="1654">
        <v>0.51178765937664439</v>
      </c>
    </row>
    <row r="10" spans="1:8">
      <c r="A10" s="24"/>
      <c r="B10" s="24"/>
      <c r="C10" s="24"/>
      <c r="D10" s="24"/>
      <c r="E10" s="24"/>
      <c r="F10" s="24"/>
    </row>
    <row r="11" spans="1:8">
      <c r="A11" s="24"/>
      <c r="B11" s="169"/>
      <c r="C11" s="169"/>
      <c r="D11" s="169"/>
      <c r="E11" s="24"/>
      <c r="F11" s="24"/>
    </row>
    <row r="12" spans="1:8">
      <c r="A12" s="24"/>
      <c r="B12" s="24"/>
      <c r="C12" s="24"/>
      <c r="D12" s="24"/>
      <c r="E12" s="24"/>
      <c r="F12" s="24"/>
    </row>
    <row r="13" spans="1:8">
      <c r="A13" s="24"/>
      <c r="B13" s="24"/>
      <c r="C13" s="24"/>
      <c r="D13" s="24"/>
      <c r="E13" s="24"/>
      <c r="F13" s="24"/>
    </row>
  </sheetData>
  <mergeCells count="3">
    <mergeCell ref="G1:H2"/>
    <mergeCell ref="B1:D2"/>
    <mergeCell ref="E1:F2"/>
  </mergeCells>
  <hyperlinks>
    <hyperlink ref="A3" location="Index!A1" display="Back to index" xr:uid="{DCF1A760-7D24-4F5D-A379-9A20B7F14899}"/>
  </hyperlink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B6280-6043-444A-A3F2-B9E93273D7AD}">
  <sheetPr>
    <tabColor theme="2" tint="-9.9978637043366805E-2"/>
  </sheetPr>
  <dimension ref="A1:F23"/>
  <sheetViews>
    <sheetView showGridLines="0" zoomScale="60" zoomScaleNormal="60" workbookViewId="0">
      <pane xSplit="1" topLeftCell="B1" activePane="topRight" state="frozen"/>
      <selection pane="topRight" activeCell="E43" sqref="E43"/>
    </sheetView>
  </sheetViews>
  <sheetFormatPr baseColWidth="10" defaultColWidth="11.42578125" defaultRowHeight="15"/>
  <cols>
    <col min="1" max="1" width="67.42578125" customWidth="1"/>
    <col min="2" max="4" width="16.140625" customWidth="1"/>
    <col min="5" max="6" width="11.5703125" bestFit="1" customWidth="1"/>
  </cols>
  <sheetData>
    <row r="1" spans="1:6" s="7" customFormat="1" ht="15" customHeight="1">
      <c r="A1" s="76" t="s">
        <v>216</v>
      </c>
      <c r="B1" s="1794" t="s">
        <v>164</v>
      </c>
      <c r="C1" s="1795"/>
      <c r="D1" s="1796"/>
      <c r="E1" s="1794" t="s">
        <v>7</v>
      </c>
      <c r="F1" s="1795"/>
    </row>
    <row r="2" spans="1:6" s="7" customFormat="1" ht="14.45" customHeight="1">
      <c r="A2" s="77" t="s">
        <v>8</v>
      </c>
      <c r="B2" s="1797"/>
      <c r="C2" s="1798"/>
      <c r="D2" s="1799"/>
      <c r="E2" s="1797"/>
      <c r="F2" s="1798"/>
    </row>
    <row r="3" spans="1:6" s="11" customFormat="1" ht="17.25" thickBot="1">
      <c r="A3" s="45" t="s">
        <v>9</v>
      </c>
      <c r="B3" s="982" t="s">
        <v>145</v>
      </c>
      <c r="C3" s="983" t="s">
        <v>146</v>
      </c>
      <c r="D3" s="984" t="s">
        <v>144</v>
      </c>
      <c r="E3" s="210" t="s">
        <v>13</v>
      </c>
      <c r="F3" s="216" t="s">
        <v>14</v>
      </c>
    </row>
    <row r="4" spans="1:6">
      <c r="A4" s="78" t="s">
        <v>217</v>
      </c>
      <c r="B4" s="79">
        <v>31831948</v>
      </c>
      <c r="C4" s="80">
        <v>32392465</v>
      </c>
      <c r="D4" s="81">
        <v>29560067</v>
      </c>
      <c r="E4" s="193">
        <v>-8.7440026561732775E-2</v>
      </c>
      <c r="F4" s="194">
        <v>-7.1371095479296431E-2</v>
      </c>
    </row>
    <row r="5" spans="1:6">
      <c r="A5" s="78" t="s">
        <v>218</v>
      </c>
      <c r="B5" s="82">
        <v>63301</v>
      </c>
      <c r="C5" s="36">
        <v>2943</v>
      </c>
      <c r="D5" s="83">
        <v>3445</v>
      </c>
      <c r="E5" s="195">
        <v>0.17057424396873944</v>
      </c>
      <c r="F5" s="196">
        <v>-0.94557747902876732</v>
      </c>
    </row>
    <row r="6" spans="1:6">
      <c r="A6" s="78" t="s">
        <v>219</v>
      </c>
      <c r="B6" s="84">
        <v>59412732</v>
      </c>
      <c r="C6" s="85">
        <v>48952499</v>
      </c>
      <c r="D6" s="85">
        <v>48145429</v>
      </c>
      <c r="E6" s="197">
        <v>-1.6486798763838406E-2</v>
      </c>
      <c r="F6" s="198">
        <v>-0.18964458661823524</v>
      </c>
    </row>
    <row r="7" spans="1:6">
      <c r="A7" s="78" t="s">
        <v>220</v>
      </c>
      <c r="B7" s="84">
        <v>1769690</v>
      </c>
      <c r="C7" s="85">
        <v>1766948</v>
      </c>
      <c r="D7" s="85">
        <v>1516855</v>
      </c>
      <c r="E7" s="197">
        <v>-0.14153953596823454</v>
      </c>
      <c r="F7" s="198">
        <v>-0.1428696551373404</v>
      </c>
    </row>
    <row r="8" spans="1:6">
      <c r="A8" s="78" t="s">
        <v>221</v>
      </c>
      <c r="B8" s="84">
        <v>888420</v>
      </c>
      <c r="C8" s="85">
        <v>974664</v>
      </c>
      <c r="D8" s="85">
        <v>856337</v>
      </c>
      <c r="E8" s="197">
        <v>-0.12140286293532954</v>
      </c>
      <c r="F8" s="198">
        <v>-3.6112424303820223E-2</v>
      </c>
    </row>
    <row r="9" spans="1:6" s="3" customFormat="1" ht="15.75" thickBot="1">
      <c r="A9" s="86" t="s">
        <v>162</v>
      </c>
      <c r="B9" s="87">
        <v>137031239</v>
      </c>
      <c r="C9" s="88">
        <v>147597412</v>
      </c>
      <c r="D9" s="89">
        <v>144621513</v>
      </c>
      <c r="E9" s="195">
        <v>-2.0162270866917353E-2</v>
      </c>
      <c r="F9" s="196">
        <v>5.5390829531943409E-2</v>
      </c>
    </row>
    <row r="10" spans="1:6" s="14" customFormat="1" ht="15.75" thickBot="1">
      <c r="A10" s="90" t="s">
        <v>222</v>
      </c>
      <c r="B10" s="91">
        <v>230997330</v>
      </c>
      <c r="C10" s="92">
        <v>231686931</v>
      </c>
      <c r="D10" s="92">
        <v>224703646</v>
      </c>
      <c r="E10" s="199">
        <v>-3.0141039763697308E-2</v>
      </c>
      <c r="F10" s="200">
        <v>-2.7245700199218792E-2</v>
      </c>
    </row>
    <row r="11" spans="1:6">
      <c r="A11" s="24"/>
      <c r="B11" s="169"/>
      <c r="C11" s="169"/>
      <c r="D11" s="169"/>
      <c r="E11" s="24"/>
    </row>
    <row r="12" spans="1:6" s="3" customFormat="1" ht="15.75" thickBot="1">
      <c r="A12" s="62"/>
      <c r="B12" s="62"/>
      <c r="C12" s="62"/>
      <c r="D12" s="62"/>
      <c r="E12" s="62"/>
    </row>
    <row r="13" spans="1:6" s="1" customFormat="1">
      <c r="A13" s="76" t="s">
        <v>223</v>
      </c>
      <c r="B13" s="1794" t="s">
        <v>164</v>
      </c>
      <c r="C13" s="1795"/>
      <c r="D13" s="1796"/>
      <c r="E13" s="1794" t="s">
        <v>7</v>
      </c>
      <c r="F13" s="1795"/>
    </row>
    <row r="14" spans="1:6" s="1" customFormat="1">
      <c r="A14" s="77" t="s">
        <v>8</v>
      </c>
      <c r="B14" s="1797"/>
      <c r="C14" s="1798"/>
      <c r="D14" s="1799"/>
      <c r="E14" s="1797"/>
      <c r="F14" s="1798"/>
    </row>
    <row r="15" spans="1:6" s="5" customFormat="1" ht="15.75" thickBot="1">
      <c r="A15" s="45" t="s">
        <v>9</v>
      </c>
      <c r="B15" s="982" t="s">
        <v>145</v>
      </c>
      <c r="C15" s="983" t="s">
        <v>146</v>
      </c>
      <c r="D15" s="984" t="s">
        <v>144</v>
      </c>
      <c r="E15" s="210" t="s">
        <v>13</v>
      </c>
      <c r="F15" s="216" t="s">
        <v>14</v>
      </c>
    </row>
    <row r="16" spans="1:6">
      <c r="A16" s="93" t="s">
        <v>224</v>
      </c>
      <c r="B16" s="979">
        <v>8083128</v>
      </c>
      <c r="C16" s="980">
        <v>5928497</v>
      </c>
      <c r="D16" s="981">
        <v>4628870</v>
      </c>
      <c r="E16" s="201">
        <v>-0.21921694486815124</v>
      </c>
      <c r="F16" s="201">
        <v>-0.42734174195930086</v>
      </c>
    </row>
    <row r="17" spans="1:6">
      <c r="A17" s="78" t="s">
        <v>225</v>
      </c>
      <c r="B17" s="94">
        <v>45681969</v>
      </c>
      <c r="C17" s="38">
        <v>34758443</v>
      </c>
      <c r="D17" s="95">
        <v>35452509</v>
      </c>
      <c r="E17" s="202">
        <v>1.9968270730653881E-2</v>
      </c>
      <c r="F17" s="202">
        <v>-0.2239277383161834</v>
      </c>
    </row>
    <row r="18" spans="1:6" s="3" customFormat="1" ht="15.75" thickBot="1">
      <c r="A18" s="96" t="s">
        <v>226</v>
      </c>
      <c r="B18" s="97">
        <v>5647635</v>
      </c>
      <c r="C18" s="98">
        <v>8265559</v>
      </c>
      <c r="D18" s="99">
        <v>8064050</v>
      </c>
      <c r="E18" s="203">
        <v>-2.4379355346686116E-2</v>
      </c>
      <c r="F18" s="203">
        <v>0.42786316750285747</v>
      </c>
    </row>
    <row r="19" spans="1:6" s="14" customFormat="1" ht="15.75" thickBot="1">
      <c r="A19" s="90" t="s">
        <v>219</v>
      </c>
      <c r="B19" s="100">
        <v>59412732</v>
      </c>
      <c r="C19" s="101">
        <v>48952499</v>
      </c>
      <c r="D19" s="101">
        <v>48145429</v>
      </c>
      <c r="E19" s="204">
        <v>-1.6486798763838406E-2</v>
      </c>
      <c r="F19" s="205">
        <v>-0.18964458661823524</v>
      </c>
    </row>
    <row r="20" spans="1:6">
      <c r="A20" s="24"/>
      <c r="B20" s="169"/>
      <c r="C20" s="169"/>
      <c r="D20" s="169"/>
      <c r="E20" s="24"/>
    </row>
    <row r="21" spans="1:6">
      <c r="A21" s="24"/>
      <c r="B21" s="24"/>
      <c r="C21" s="24"/>
      <c r="D21" s="24"/>
      <c r="E21" s="24"/>
    </row>
    <row r="22" spans="1:6">
      <c r="B22" s="24"/>
      <c r="C22" s="24"/>
      <c r="D22" s="24"/>
      <c r="E22" s="24"/>
    </row>
    <row r="23" spans="1:6">
      <c r="A23" s="24"/>
      <c r="B23" s="24"/>
      <c r="C23" s="24"/>
      <c r="E23" s="24"/>
    </row>
  </sheetData>
  <mergeCells count="4">
    <mergeCell ref="E1:F2"/>
    <mergeCell ref="B1:D2"/>
    <mergeCell ref="B13:D14"/>
    <mergeCell ref="E13:F14"/>
  </mergeCells>
  <hyperlinks>
    <hyperlink ref="A3" location="Index!A1" display="Back to index" xr:uid="{2FA3BF34-9B0C-4528-A1C4-97C33013E3F0}"/>
    <hyperlink ref="A15" location="Index!A1" display="Back to index" xr:uid="{2F61BDC0-D79D-4625-9EB2-84559F6AAF25}"/>
  </hyperlink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etiqueta xmlns="aafcb589-e1e7-46d8-a0af-52044582a8fa" xsi:nil="true"/>
    <_ip_UnifiedCompliancePolicyProperties xmlns="http://schemas.microsoft.com/sharepoint/v3" xsi:nil="true"/>
    <SharedWithUsers xmlns="cb8a061b-66da-473e-9c67-57aa5b3143d5">
      <UserInfo>
        <DisplayName/>
        <AccountId xsi:nil="true"/>
        <AccountType/>
      </UserInfo>
    </SharedWithUsers>
    <MediaLengthInSeconds xmlns="aafcb589-e1e7-46d8-a0af-52044582a8fa" xsi:nil="true"/>
    <TaxCatchAll xmlns="cb8a061b-66da-473e-9c67-57aa5b3143d5" xsi:nil="true"/>
    <lcf76f155ced4ddcb4097134ff3c332f xmlns="aafcb589-e1e7-46d8-a0af-52044582a8fa">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642A0ADE102094EB42119FC57E04A75" ma:contentTypeVersion="19" ma:contentTypeDescription="Crear nuevo documento." ma:contentTypeScope="" ma:versionID="986db86d7022f205f10171f4f9ab1860">
  <xsd:schema xmlns:xsd="http://www.w3.org/2001/XMLSchema" xmlns:xs="http://www.w3.org/2001/XMLSchema" xmlns:p="http://schemas.microsoft.com/office/2006/metadata/properties" xmlns:ns1="http://schemas.microsoft.com/sharepoint/v3" xmlns:ns2="aafcb589-e1e7-46d8-a0af-52044582a8fa" xmlns:ns3="cb8a061b-66da-473e-9c67-57aa5b3143d5" targetNamespace="http://schemas.microsoft.com/office/2006/metadata/properties" ma:root="true" ma:fieldsID="2aaf850271fe57b61fce5b68a801ed77" ns1:_="" ns2:_="" ns3:_="">
    <xsd:import namespace="http://schemas.microsoft.com/sharepoint/v3"/>
    <xsd:import namespace="aafcb589-e1e7-46d8-a0af-52044582a8fa"/>
    <xsd:import namespace="cb8a061b-66da-473e-9c67-57aa5b3143d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1:_ip_UnifiedCompliancePolicyProperties" minOccurs="0"/>
                <xsd:element ref="ns1:_ip_UnifiedCompliancePolicyUIAction" minOccurs="0"/>
                <xsd:element ref="ns2:MediaServiceOCR" minOccurs="0"/>
                <xsd:element ref="ns2:etiqueta"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9" nillable="true" ma:displayName="Propiedades de la Directiva de cumplimiento unificado" ma:hidden="true" ma:internalName="_ip_UnifiedCompliancePolicyProperties">
      <xsd:simpleType>
        <xsd:restriction base="dms:Note"/>
      </xsd:simpleType>
    </xsd:element>
    <xsd:element name="_ip_UnifiedCompliancePolicyUIAction" ma:index="20"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afcb589-e1e7-46d8-a0af-52044582a8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21" nillable="true" ma:displayName="Extracted Text" ma:internalName="MediaServiceOCR" ma:readOnly="true">
      <xsd:simpleType>
        <xsd:restriction base="dms:Note">
          <xsd:maxLength value="255"/>
        </xsd:restriction>
      </xsd:simpleType>
    </xsd:element>
    <xsd:element name="etiqueta" ma:index="22" nillable="true" ma:displayName="etiqueta" ma:internalName="etiqueta">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Etiquetas de imagen" ma:readOnly="false" ma:fieldId="{5cf76f15-5ced-4ddc-b409-7134ff3c332f}" ma:taxonomyMulti="true" ma:sspId="99a4d325-e744-4b40-a3b6-bd808253bd2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b8a061b-66da-473e-9c67-57aa5b3143d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26" nillable="true" ma:displayName="Taxonomy Catch All Column" ma:hidden="true" ma:list="{77ea90a2-4b35-49e7-9692-e5b078133d77}" ma:internalName="TaxCatchAll" ma:showField="CatchAllData" ma:web="cb8a061b-66da-473e-9c67-57aa5b3143d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C505A-E6D4-4012-9B25-EC06C22985EF}">
  <ds:schemaRefs>
    <ds:schemaRef ds:uri="http://schemas.microsoft.com/office/2006/metadata/properties"/>
    <ds:schemaRef ds:uri="http://schemas.microsoft.com/office/infopath/2007/PartnerControls"/>
    <ds:schemaRef ds:uri="http://schemas.microsoft.com/sharepoint/v3"/>
    <ds:schemaRef ds:uri="aafcb589-e1e7-46d8-a0af-52044582a8fa"/>
    <ds:schemaRef ds:uri="cb8a061b-66da-473e-9c67-57aa5b3143d5"/>
  </ds:schemaRefs>
</ds:datastoreItem>
</file>

<file path=customXml/itemProps2.xml><?xml version="1.0" encoding="utf-8"?>
<ds:datastoreItem xmlns:ds="http://schemas.openxmlformats.org/officeDocument/2006/customXml" ds:itemID="{8F6510D3-DE19-43C9-B654-80CD980108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afcb589-e1e7-46d8-a0af-52044582a8fa"/>
    <ds:schemaRef ds:uri="cb8a061b-66da-473e-9c67-57aa5b3143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108E566-2B5E-4F83-B09E-866D997C057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vt:i4>
      </vt:variant>
    </vt:vector>
  </HeadingPairs>
  <TitlesOfParts>
    <vt:vector size="35" baseType="lpstr">
      <vt:lpstr>Index</vt:lpstr>
      <vt:lpstr>Digital Strategy</vt:lpstr>
      <vt:lpstr>0. Overview BAP</vt:lpstr>
      <vt:lpstr>0.1.Contribution BAP</vt:lpstr>
      <vt:lpstr>0.2.ROAE</vt:lpstr>
      <vt:lpstr>1.1.Loans</vt:lpstr>
      <vt:lpstr>1.2.Portfolio Quality</vt:lpstr>
      <vt:lpstr>2.Deposits</vt:lpstr>
      <vt:lpstr>3.1.IEA</vt:lpstr>
      <vt:lpstr>3.2. Funding</vt:lpstr>
      <vt:lpstr>4.Net Interest Income</vt:lpstr>
      <vt:lpstr>5.Provisions</vt:lpstr>
      <vt:lpstr>6.1.Other Income core</vt:lpstr>
      <vt:lpstr>6.2.Other Income non-core</vt:lpstr>
      <vt:lpstr>7.Underwriting Results</vt:lpstr>
      <vt:lpstr>8.Operating Expenses</vt:lpstr>
      <vt:lpstr>9.Operating Efficiency</vt:lpstr>
      <vt:lpstr>10.1.Regulatory Capital BAP</vt:lpstr>
      <vt:lpstr>10.2.Regulatory Capital BCP</vt:lpstr>
      <vt:lpstr>10.3.Regulatory Capital Mibanco</vt:lpstr>
      <vt:lpstr>11.Economic Perspectives</vt:lpstr>
      <vt:lpstr>Annexes &gt;&gt;</vt:lpstr>
      <vt:lpstr>12.1.Physical Channels</vt:lpstr>
      <vt:lpstr>12.2.Loan Portfolio Quality</vt:lpstr>
      <vt:lpstr>12.3 INI</vt:lpstr>
      <vt:lpstr>12.5.1.Credicorp Consolidated</vt:lpstr>
      <vt:lpstr>12.5.2 Credicorp Stand-alone</vt:lpstr>
      <vt:lpstr>12.5.3 BCP Consolidated</vt:lpstr>
      <vt:lpstr>12.5.4 BCP Stand-alone</vt:lpstr>
      <vt:lpstr>12.5.5 BCP Bolivia</vt:lpstr>
      <vt:lpstr>12.5.6. Mibanco</vt:lpstr>
      <vt:lpstr>12.5.7. Prima AFP</vt:lpstr>
      <vt:lpstr>12.5.8. Grupo Pacifico</vt:lpstr>
      <vt:lpstr>12.5.9. IB &amp; WM</vt:lpstr>
      <vt:lpstr>'1.1.Loans'!Área_de_impresión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Lucia Jose Cervantes Muro</cp:lastModifiedBy>
  <cp:revision/>
  <dcterms:created xsi:type="dcterms:W3CDTF">2021-03-25T15:28:02Z</dcterms:created>
  <dcterms:modified xsi:type="dcterms:W3CDTF">2022-07-21T21:24:12Z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0x0101000642A0ADE102094EB42119FC57E04A75</vt:lpwstr>
  </property>
  <property fmtid="{D5CDD505-2E9C-101B-9397-08002B2CF9AE}" pid="3" name="Order">
    <vt:r8>3443900</vt:r8>
  </property>
  <property fmtid="{D5CDD505-2E9C-101B-9397-08002B2CF9AE}" pid="4" name="xd_ProgID">
    <vt:lpwstr/>
  </property>
  <property fmtid="{D5CDD505-2E9C-101B-9397-08002B2CF9AE}" pid="5" name="ComplianceAssetId">
    <vt:lpwstr/>
  </property>
  <property fmtid="{D5CDD505-2E9C-101B-9397-08002B2CF9AE}" pid="6" name="TemplateUrl">
    <vt:lpwstr/>
  </property>
  <property fmtid="{D5CDD505-2E9C-101B-9397-08002B2CF9AE}" pid="7" name="_ExtendedDescription">
    <vt:lpwstr/>
  </property>
  <property fmtid="{D5CDD505-2E9C-101B-9397-08002B2CF9AE}" pid="8" name="TriggerFlowInfo">
    <vt:lpwstr/>
  </property>
  <property fmtid="{D5CDD505-2E9C-101B-9397-08002B2CF9AE}" pid="9" name="xd_Signature">
    <vt:bool>false</vt:bool>
  </property>
</Properties>
</file>